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<sst xmlns="http://schemas.openxmlformats.org/spreadsheetml/2006/main" count="34" uniqueCount="32">
  <si>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CV</t>
  </si>
  <si>
    <r>
      <t>Where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is the predicted yield potential in the N Rich Strip</t>
    </r>
  </si>
  <si>
    <r>
      <t>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is the yield obtainable with added N fertilization in the 0.4m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area in question</t>
    </r>
  </si>
  <si>
    <r>
      <t>1. CV’s &lt; 5,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YP</t>
    </r>
    <r>
      <rPr>
        <vertAlign val="subscript"/>
        <sz val="10"/>
        <rFont val="Arial"/>
        <family val="0"/>
      </rPr>
      <t>MAX</t>
    </r>
  </si>
  <si>
    <r>
      <t>2. CV’s 5 to 30,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*RI</t>
    </r>
  </si>
  <si>
    <r>
      <t>3. CV’s &gt; 40,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*RI</t>
    </r>
  </si>
  <si>
    <t xml:space="preserve">In the equation above, CV is expressed in % (0-95) and the value of 60 is used to suggest that when </t>
  </si>
  <si>
    <t>CV’s are greater than 40, YPN = (YP0 * RI).</t>
  </si>
  <si>
    <t>NDVI</t>
  </si>
  <si>
    <t>y = 0.5005 exp 267.65 (INSEY)</t>
  </si>
  <si>
    <t>INSEY</t>
  </si>
  <si>
    <t>Days GDD</t>
  </si>
  <si>
    <t>NDVI, N Rich Strip</t>
  </si>
  <si>
    <t>Days, GDD&gt;0</t>
  </si>
  <si>
    <t>Response Index</t>
  </si>
  <si>
    <t>Input</t>
  </si>
  <si>
    <t>NUE</t>
  </si>
  <si>
    <r>
      <t>YP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</si>
  <si>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0</t>
    </r>
  </si>
  <si>
    <t>Theoretical MAX</t>
  </si>
  <si>
    <t>CV critical value</t>
  </si>
  <si>
    <r>
      <t>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&gt;= 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&gt;= </t>
    </r>
    <r>
      <rPr>
        <u val="single"/>
        <sz val="10"/>
        <rFont val="Arial"/>
        <family val="0"/>
      </rPr>
      <t>(YP</t>
    </r>
    <r>
      <rPr>
        <u val="single"/>
        <vertAlign val="subscript"/>
        <sz val="10"/>
        <rFont val="Arial"/>
        <family val="0"/>
      </rPr>
      <t>0</t>
    </r>
    <r>
      <rPr>
        <u val="single"/>
        <sz val="10"/>
        <rFont val="Arial"/>
        <family val="0"/>
      </rPr>
      <t xml:space="preserve"> * RI) * ((100-CV/100-CV crtical value)</t>
    </r>
  </si>
  <si>
    <t>CV min</t>
  </si>
  <si>
    <t>CV max</t>
  </si>
  <si>
    <r>
      <t>YP</t>
    </r>
    <r>
      <rPr>
        <b/>
        <vertAlign val="subscript"/>
        <sz val="10"/>
        <rFont val="Arial"/>
        <family val="2"/>
      </rPr>
      <t>Ngvj</t>
    </r>
  </si>
  <si>
    <r>
      <t>YP</t>
    </r>
    <r>
      <rPr>
        <b/>
        <vertAlign val="subscript"/>
        <sz val="10"/>
        <rFont val="Arial"/>
        <family val="2"/>
      </rPr>
      <t>N old</t>
    </r>
  </si>
  <si>
    <t>N Rate GVJ</t>
  </si>
  <si>
    <t>N Rate FA</t>
  </si>
  <si>
    <t>N Rate-RI</t>
  </si>
  <si>
    <r>
      <t>YP</t>
    </r>
    <r>
      <rPr>
        <b/>
        <vertAlign val="subscript"/>
        <sz val="10"/>
        <rFont val="Arial"/>
        <family val="2"/>
      </rPr>
      <t>N-RI</t>
    </r>
  </si>
  <si>
    <r>
      <t xml:space="preserve">YP </t>
    </r>
    <r>
      <rPr>
        <b/>
        <vertAlign val="subscript"/>
        <sz val="10"/>
        <rFont val="Arial"/>
        <family val="2"/>
      </rPr>
      <t>MAX</t>
    </r>
  </si>
  <si>
    <t>N Rate MY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</si>
</sst>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</numFmts>
  <fonts count="19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0"/>
    </font>
    <font>
      <u val="single"/>
      <sz val="10"/>
      <name val="Arial"/>
      <family val="0"/>
    </font>
    <font>
      <u val="single"/>
      <vertAlign val="subscript"/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1st and "Correct" Approximation (WRR)</a:t>
            </a:r>
          </a:p>
        </c:rich>
      </c:tx>
      <c:layout>
        <c:manualLayout>
          <c:xMode val="factor"/>
          <c:yMode val="factor"/>
          <c:x val="-0.086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"/>
          <c:w val="0.924"/>
          <c:h val="0.90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Sheet1!$H$14</c:f>
              <c:strCache>
                <c:ptCount val="1"/>
                <c:pt idx="0">
                  <c:v>YPN-RI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Sheet1!$H$15:$H$75</c:f>
              <c:numCache/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Sheet1!$E$15:$E$75</c:f>
              <c:numCache/>
            </c:numRef>
          </c:yVal>
          <c:smooth val="0"/>
        </c:ser>
        <c:axId val="15833302"/>
        <c:axId val="8281991"/>
      </c:scatterChart>
      <c:scatterChart>
        <c:scatterStyle val="lineMarker"/>
        <c:varyColors val="0"/>
        <c:ser>
          <c:idx val="1"/>
          <c:order val="1"/>
          <c:tx>
            <c:strRef>
              <c:f>Sheet1!$J$14</c:f>
              <c:strCache>
                <c:ptCount val="1"/>
                <c:pt idx="0">
                  <c:v>N Rate FA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Sheet1!$J$15:$J$75</c:f>
              <c:numCache/>
            </c:numRef>
          </c:yVal>
          <c:smooth val="0"/>
        </c:ser>
        <c:axId val="7429056"/>
        <c:axId val="66861505"/>
      </c:scatterChart>
      <c:valAx>
        <c:axId val="15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81991"/>
        <c:crosses val="autoZero"/>
        <c:crossBetween val="midCat"/>
        <c:dispUnits/>
      </c:valAx>
      <c:valAx>
        <c:axId val="828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33302"/>
        <c:crosses val="autoZero"/>
        <c:crossBetween val="midCat"/>
        <c:dispUnits/>
      </c:valAx>
      <c:valAx>
        <c:axId val="7429056"/>
        <c:scaling>
          <c:orientation val="minMax"/>
        </c:scaling>
        <c:axPos val="b"/>
        <c:delete val="1"/>
        <c:majorTickMark val="in"/>
        <c:minorTickMark val="none"/>
        <c:tickLblPos val="nextTo"/>
        <c:crossAx val="66861505"/>
        <c:crosses val="max"/>
        <c:crossBetween val="midCat"/>
        <c:dispUnits/>
      </c:valAx>
      <c:valAx>
        <c:axId val="6686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2905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4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RI-NFOA</a:t>
            </a:r>
          </a:p>
        </c:rich>
      </c:tx>
      <c:layout>
        <c:manualLayout>
          <c:xMode val="factor"/>
          <c:yMode val="factor"/>
          <c:x val="-0.278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"/>
          <c:w val="0.928"/>
          <c:h val="0.90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Sheet1!$G$14</c:f>
              <c:strCache>
                <c:ptCount val="1"/>
                <c:pt idx="0">
                  <c:v>YPN 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Sheet1!$G$15:$G$75</c:f>
              <c:numCache/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Sheet1!$E$15:$E$75</c:f>
              <c:numCache/>
            </c:numRef>
          </c:yVal>
          <c:smooth val="0"/>
        </c:ser>
        <c:axId val="64882634"/>
        <c:axId val="47072795"/>
      </c:scatterChart>
      <c:scatterChart>
        <c:scatterStyle val="lineMarker"/>
        <c:varyColors val="0"/>
        <c:ser>
          <c:idx val="1"/>
          <c:order val="1"/>
          <c:tx>
            <c:strRef>
              <c:f>Sheet1!$K$14</c:f>
              <c:strCache>
                <c:ptCount val="1"/>
                <c:pt idx="0">
                  <c:v>N Rate-RI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Sheet1!$K$15:$K$75</c:f>
              <c:numCache/>
            </c:numRef>
          </c:yVal>
          <c:smooth val="0"/>
        </c:ser>
        <c:axId val="21001972"/>
        <c:axId val="54800021"/>
      </c:scatterChart>
      <c:valAx>
        <c:axId val="64882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72795"/>
        <c:crosses val="autoZero"/>
        <c:crossBetween val="midCat"/>
        <c:dispUnits/>
      </c:valAx>
      <c:valAx>
        <c:axId val="4707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82634"/>
        <c:crosses val="autoZero"/>
        <c:crossBetween val="midCat"/>
        <c:dispUnits/>
      </c:valAx>
      <c:valAx>
        <c:axId val="21001972"/>
        <c:scaling>
          <c:orientation val="minMax"/>
        </c:scaling>
        <c:axPos val="b"/>
        <c:delete val="1"/>
        <c:majorTickMark val="in"/>
        <c:minorTickMark val="none"/>
        <c:tickLblPos val="nextTo"/>
        <c:crossAx val="54800021"/>
        <c:crosses val="max"/>
        <c:crossBetween val="midCat"/>
        <c:dispUnits/>
      </c:valAx>
      <c:valAx>
        <c:axId val="54800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01972"/>
        <c:crosses val="max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"/>
          <c:y val="0.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GVJ Fuzzy Logic</a:t>
            </a:r>
          </a:p>
        </c:rich>
      </c:tx>
      <c:layout>
        <c:manualLayout>
          <c:xMode val="factor"/>
          <c:yMode val="factor"/>
          <c:x val="-0.278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"/>
          <c:w val="0.9232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Sheet1!$M$14</c:f>
              <c:strCache>
                <c:ptCount val="1"/>
                <c:pt idx="0">
                  <c:v>YPNgvj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Sheet1!$M$15:$M$75</c:f>
              <c:numCache/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Sheet1!$E$15:$E$75</c:f>
              <c:numCache/>
            </c:numRef>
          </c:yVal>
          <c:smooth val="0"/>
        </c:ser>
        <c:axId val="23438142"/>
        <c:axId val="9616687"/>
      </c:scatterChart>
      <c:scatterChart>
        <c:scatterStyle val="lineMarker"/>
        <c:varyColors val="0"/>
        <c:ser>
          <c:idx val="1"/>
          <c:order val="1"/>
          <c:tx>
            <c:strRef>
              <c:f>Sheet1!$N$14</c:f>
              <c:strCache>
                <c:ptCount val="1"/>
                <c:pt idx="0">
                  <c:v>N Rate GVJ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Sheet1!$N$15:$N$75</c:f>
              <c:numCache/>
            </c:numRef>
          </c:yVal>
          <c:smooth val="0"/>
        </c:ser>
        <c:axId val="19441320"/>
        <c:axId val="40754153"/>
      </c:scatterChart>
      <c:valAx>
        <c:axId val="23438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6687"/>
        <c:crosses val="autoZero"/>
        <c:crossBetween val="midCat"/>
        <c:dispUnits/>
      </c:valAx>
      <c:valAx>
        <c:axId val="9616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38142"/>
        <c:crosses val="autoZero"/>
        <c:crossBetween val="midCat"/>
        <c:dispUnits/>
      </c:valAx>
      <c:valAx>
        <c:axId val="19441320"/>
        <c:scaling>
          <c:orientation val="minMax"/>
        </c:scaling>
        <c:axPos val="b"/>
        <c:delete val="1"/>
        <c:majorTickMark val="in"/>
        <c:minorTickMark val="none"/>
        <c:tickLblPos val="nextTo"/>
        <c:crossAx val="40754153"/>
        <c:crosses val="max"/>
        <c:crossBetween val="midCat"/>
        <c:dispUnits/>
      </c:valAx>
      <c:valAx>
        <c:axId val="40754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413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4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MY-NFOA</a:t>
            </a:r>
          </a:p>
        </c:rich>
      </c:tx>
      <c:layout>
        <c:manualLayout>
          <c:xMode val="factor"/>
          <c:yMode val="factor"/>
          <c:x val="-0.278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"/>
          <c:w val="0.9302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Sheet1!$I$14</c:f>
              <c:strCache>
                <c:ptCount val="1"/>
                <c:pt idx="0">
                  <c:v>YP 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Sheet1!$I$15:$I$75</c:f>
              <c:numCache/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Sheet1!$E$15:$E$75</c:f>
              <c:numCache/>
            </c:numRef>
          </c:yVal>
          <c:smooth val="0"/>
        </c:ser>
        <c:axId val="31243058"/>
        <c:axId val="12752067"/>
      </c:scatterChart>
      <c:scatterChart>
        <c:scatterStyle val="lineMarker"/>
        <c:varyColors val="0"/>
        <c:ser>
          <c:idx val="1"/>
          <c:order val="1"/>
          <c:tx>
            <c:strRef>
              <c:f>Sheet1!$L$14</c:f>
              <c:strCache>
                <c:ptCount val="1"/>
                <c:pt idx="0">
                  <c:v>N Rate MY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Sheet1!$L$15:$L$75</c:f>
              <c:numCache/>
            </c:numRef>
          </c:yVal>
          <c:smooth val="0"/>
        </c:ser>
        <c:axId val="47659740"/>
        <c:axId val="26284477"/>
      </c:scatterChart>
      <c:valAx>
        <c:axId val="3124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52067"/>
        <c:crosses val="autoZero"/>
        <c:crossBetween val="midCat"/>
        <c:dispUnits/>
      </c:valAx>
      <c:valAx>
        <c:axId val="1275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3058"/>
        <c:crosses val="autoZero"/>
        <c:crossBetween val="midCat"/>
        <c:dispUnits/>
      </c:valAx>
      <c:valAx>
        <c:axId val="47659740"/>
        <c:scaling>
          <c:orientation val="minMax"/>
        </c:scaling>
        <c:axPos val="b"/>
        <c:delete val="1"/>
        <c:majorTickMark val="in"/>
        <c:minorTickMark val="none"/>
        <c:tickLblPos val="nextTo"/>
        <c:crossAx val="26284477"/>
        <c:crosses val="max"/>
        <c:crossBetween val="midCat"/>
        <c:dispUnits/>
      </c:valAx>
      <c:valAx>
        <c:axId val="2628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59740"/>
        <c:crosses val="max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2</xdr:row>
      <xdr:rowOff>57150</xdr:rowOff>
    </xdr:from>
    <xdr:to>
      <xdr:col>22</xdr:col>
      <xdr:colOff>533400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9172575" y="438150"/>
        <a:ext cx="5353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23</xdr:row>
      <xdr:rowOff>57150</xdr:rowOff>
    </xdr:from>
    <xdr:to>
      <xdr:col>22</xdr:col>
      <xdr:colOff>523875</xdr:colOff>
      <xdr:row>42</xdr:row>
      <xdr:rowOff>104775</xdr:rowOff>
    </xdr:to>
    <xdr:graphicFrame>
      <xdr:nvGraphicFramePr>
        <xdr:cNvPr id="2" name="Chart 4"/>
        <xdr:cNvGraphicFramePr/>
      </xdr:nvGraphicFramePr>
      <xdr:xfrm>
        <a:off x="9172575" y="4048125"/>
        <a:ext cx="53435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76200</xdr:colOff>
      <xdr:row>4</xdr:row>
      <xdr:rowOff>0</xdr:rowOff>
    </xdr:from>
    <xdr:to>
      <xdr:col>31</xdr:col>
      <xdr:colOff>57150</xdr:colOff>
      <xdr:row>20</xdr:row>
      <xdr:rowOff>47625</xdr:rowOff>
    </xdr:to>
    <xdr:graphicFrame>
      <xdr:nvGraphicFramePr>
        <xdr:cNvPr id="3" name="Chart 5"/>
        <xdr:cNvGraphicFramePr/>
      </xdr:nvGraphicFramePr>
      <xdr:xfrm>
        <a:off x="14678025" y="781050"/>
        <a:ext cx="48577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66675</xdr:colOff>
      <xdr:row>43</xdr:row>
      <xdr:rowOff>66675</xdr:rowOff>
    </xdr:from>
    <xdr:to>
      <xdr:col>22</xdr:col>
      <xdr:colOff>514350</xdr:colOff>
      <xdr:row>62</xdr:row>
      <xdr:rowOff>66675</xdr:rowOff>
    </xdr:to>
    <xdr:graphicFrame>
      <xdr:nvGraphicFramePr>
        <xdr:cNvPr id="4" name="Chart 6"/>
        <xdr:cNvGraphicFramePr/>
      </xdr:nvGraphicFramePr>
      <xdr:xfrm>
        <a:off x="9182100" y="7296150"/>
        <a:ext cx="532447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90" zoomScaleNormal="90" workbookViewId="0" topLeftCell="B1">
      <selection activeCell="C10" sqref="C10"/>
    </sheetView>
  </sheetViews>
  <sheetFormatPr defaultColWidth="9.140625" defaultRowHeight="12.75"/>
  <cols>
    <col min="1" max="1" width="11.140625" style="3" customWidth="1"/>
    <col min="2" max="2" width="19.28125" style="3" customWidth="1"/>
    <col min="3" max="3" width="11.00390625" style="3" customWidth="1"/>
    <col min="4" max="4" width="8.7109375" style="7" customWidth="1"/>
    <col min="5" max="5" width="8.28125" style="7" customWidth="1"/>
    <col min="6" max="6" width="7.421875" style="3" customWidth="1"/>
    <col min="7" max="9" width="7.8515625" style="7" customWidth="1"/>
    <col min="10" max="12" width="9.140625" style="7" customWidth="1"/>
    <col min="13" max="13" width="8.7109375" style="7" customWidth="1"/>
    <col min="14" max="14" width="11.140625" style="1" customWidth="1"/>
    <col min="15" max="16384" width="9.140625" style="1" customWidth="1"/>
  </cols>
  <sheetData>
    <row r="1" ht="15.75">
      <c r="F1" s="3" t="s">
        <v>21</v>
      </c>
    </row>
    <row r="2" spans="3:4" ht="14.25">
      <c r="C2" s="4" t="s">
        <v>15</v>
      </c>
      <c r="D2" s="8" t="s">
        <v>17</v>
      </c>
    </row>
    <row r="3" spans="2:6" ht="15.75">
      <c r="B3" s="5" t="s">
        <v>12</v>
      </c>
      <c r="C3" s="6">
        <v>0.75</v>
      </c>
      <c r="D3" s="7">
        <f>MIN(((((0.5005*EXP(($C$3/$C$4)*267.65))*1000))),$C$8)</f>
        <v>6153.807954338825</v>
      </c>
      <c r="F3" s="3" t="s">
        <v>1</v>
      </c>
    </row>
    <row r="4" spans="2:6" ht="15.75">
      <c r="B4" s="5" t="s">
        <v>13</v>
      </c>
      <c r="C4" s="6">
        <v>80</v>
      </c>
      <c r="F4" s="3" t="s">
        <v>2</v>
      </c>
    </row>
    <row r="5" spans="2:6" ht="15.75">
      <c r="B5" s="5" t="s">
        <v>0</v>
      </c>
      <c r="C5" s="6">
        <v>50</v>
      </c>
      <c r="F5" s="3" t="s">
        <v>3</v>
      </c>
    </row>
    <row r="6" spans="2:6" ht="15.75">
      <c r="B6" s="5" t="s">
        <v>14</v>
      </c>
      <c r="C6" s="6">
        <v>1.5</v>
      </c>
      <c r="F6" s="3" t="s">
        <v>4</v>
      </c>
    </row>
    <row r="7" spans="2:6" ht="15.75">
      <c r="B7" s="5" t="s">
        <v>16</v>
      </c>
      <c r="C7" s="6">
        <v>0.6</v>
      </c>
      <c r="F7" s="3" t="s">
        <v>5</v>
      </c>
    </row>
    <row r="8" spans="2:3" ht="12.75">
      <c r="B8" s="5" t="s">
        <v>19</v>
      </c>
      <c r="C8" s="6">
        <f>0.5005*EXP(($C$3/$C$4)*267.65)*1000</f>
        <v>6153.807954338825</v>
      </c>
    </row>
    <row r="9" spans="2:6" ht="12.75">
      <c r="B9" s="5" t="s">
        <v>20</v>
      </c>
      <c r="C9" s="6">
        <v>40</v>
      </c>
      <c r="F9" s="3" t="s">
        <v>6</v>
      </c>
    </row>
    <row r="10" spans="2:6" ht="12.75">
      <c r="B10" s="3" t="s">
        <v>22</v>
      </c>
      <c r="C10" s="3">
        <v>5</v>
      </c>
      <c r="F10" s="3" t="s">
        <v>7</v>
      </c>
    </row>
    <row r="11" spans="2:3" ht="12.75">
      <c r="B11" s="3" t="s">
        <v>23</v>
      </c>
      <c r="C11" s="3">
        <v>35</v>
      </c>
    </row>
    <row r="12" spans="6:7" ht="12.75">
      <c r="F12" s="1" t="s">
        <v>9</v>
      </c>
      <c r="G12" s="10"/>
    </row>
    <row r="14" spans="1:14" ht="14.25">
      <c r="A14" s="2" t="s">
        <v>11</v>
      </c>
      <c r="B14" s="2" t="s">
        <v>8</v>
      </c>
      <c r="C14" s="2" t="s">
        <v>10</v>
      </c>
      <c r="D14" s="9" t="s">
        <v>17</v>
      </c>
      <c r="E14" s="9" t="s">
        <v>18</v>
      </c>
      <c r="F14" s="2" t="s">
        <v>0</v>
      </c>
      <c r="G14" s="9" t="s">
        <v>25</v>
      </c>
      <c r="H14" s="9" t="s">
        <v>29</v>
      </c>
      <c r="I14" s="9" t="s">
        <v>30</v>
      </c>
      <c r="J14" s="9" t="s">
        <v>27</v>
      </c>
      <c r="K14" s="9" t="s">
        <v>28</v>
      </c>
      <c r="L14" s="9" t="s">
        <v>31</v>
      </c>
      <c r="M14" s="9" t="s">
        <v>24</v>
      </c>
      <c r="N14" s="2" t="s">
        <v>26</v>
      </c>
    </row>
    <row r="15" spans="1:14" ht="12.75">
      <c r="A15" s="3">
        <f>$C$4</f>
        <v>80</v>
      </c>
      <c r="B15" s="3">
        <v>0.25</v>
      </c>
      <c r="C15" s="3">
        <f>B15/A15</f>
        <v>0.003125</v>
      </c>
      <c r="D15" s="7">
        <f>$D$3</f>
        <v>6153.807954338825</v>
      </c>
      <c r="E15" s="7">
        <f>MIN(((((0.5005*EXP(C15*267.65))*1000))),$D$3)</f>
        <v>1155.1827652569934</v>
      </c>
      <c r="F15" s="3">
        <f>$C$5</f>
        <v>50</v>
      </c>
      <c r="G15" s="7">
        <f>MIN(E15*$C$6,$C$8)</f>
        <v>1732.77414788549</v>
      </c>
      <c r="H15" s="7">
        <f>MIN((E15*$C$6)*((100-$C$5)/(100-$C$9)),$D$3)</f>
        <v>1443.9784565712418</v>
      </c>
      <c r="I15" s="7">
        <f>MIN(((((0.5005*EXP(($C$3/$C$4)*267.65))*1000))),$D$3)</f>
        <v>6153.807954338825</v>
      </c>
      <c r="J15" s="7">
        <f aca="true" t="shared" si="0" ref="J15:J46">MIN(MAX(((H15*0.0239)-(E15*0.0239))/$C$7,0),90)</f>
        <v>11.5036950373509</v>
      </c>
      <c r="K15" s="7">
        <f>MIN(MAX(((G15*0.0239)-(E15*0.0239))/$C$7,0),90)</f>
        <v>23.00739007470179</v>
      </c>
      <c r="L15" s="7">
        <f>MIN(MAX(((I15*0.0239)-(E15*0.0239))/$C$7,0),90)</f>
        <v>90</v>
      </c>
      <c r="M15" s="7">
        <f>MIN((E15*$C$6)*((1-($C$10/$C$5)))+(E15*$C$6*(1-($C$5/$C$11))),$D$3)</f>
        <v>816.8792411460169</v>
      </c>
      <c r="N15" s="7">
        <f aca="true" t="shared" si="1" ref="N15:N46">MIN(MAX(((M15*0.0239)-(E15*0.0239))/$C$7,0),90)</f>
        <v>0</v>
      </c>
    </row>
    <row r="16" spans="1:14" ht="12.75">
      <c r="A16" s="3">
        <f>$C$4</f>
        <v>80</v>
      </c>
      <c r="B16" s="3">
        <v>0.26</v>
      </c>
      <c r="C16" s="3">
        <f aca="true" t="shared" si="2" ref="C16:C75">B16/A16</f>
        <v>0.0032500000000000003</v>
      </c>
      <c r="D16" s="7">
        <f aca="true" t="shared" si="3" ref="D16:D75">$D$3</f>
        <v>6153.807954338825</v>
      </c>
      <c r="E16" s="7">
        <f aca="true" t="shared" si="4" ref="E16:E75">MIN(((((0.5005*EXP(C16*267.65))*1000))),$D$3)</f>
        <v>1194.4846292602472</v>
      </c>
      <c r="F16" s="3">
        <f aca="true" t="shared" si="5" ref="F16:F75">$C$5</f>
        <v>50</v>
      </c>
      <c r="G16" s="7">
        <f aca="true" t="shared" si="6" ref="G16:G75">MIN(E16*$C$6,$C$8)</f>
        <v>1791.7269438903709</v>
      </c>
      <c r="H16" s="7">
        <f aca="true" t="shared" si="7" ref="H16:H75">MIN((E16*$C$6)*((100-$C$5)/(100-$C$9)),$D$3)</f>
        <v>1493.1057865753091</v>
      </c>
      <c r="I16" s="7">
        <f aca="true" t="shared" si="8" ref="I16:I75">MIN(((((0.5005*EXP(($C$3/$C$4)*267.65))*1000))),$D$3)</f>
        <v>6153.807954338825</v>
      </c>
      <c r="J16" s="7">
        <f t="shared" si="0"/>
        <v>11.89507609971664</v>
      </c>
      <c r="K16" s="7">
        <f aca="true" t="shared" si="9" ref="K16:K75">MIN(MAX(((G16*0.0239)-(E16*0.0239))/$C$7,0),90)</f>
        <v>23.790152199433262</v>
      </c>
      <c r="L16" s="7">
        <f aca="true" t="shared" si="10" ref="L16:L75">MIN(MAX(((I16*0.0239)-(E16*0.0239))/$C$7,0),90)</f>
        <v>90</v>
      </c>
      <c r="M16" s="7">
        <f aca="true" t="shared" si="11" ref="M16:M75">MIN((E16*$C$6)*((1-($C$10/$C$5)))+(E16*$C$6*(1-($C$5/$C$11))),$D$3)</f>
        <v>844.6712735483176</v>
      </c>
      <c r="N16" s="7">
        <f t="shared" si="1"/>
        <v>0</v>
      </c>
    </row>
    <row r="17" spans="1:14" ht="12.75">
      <c r="A17" s="3">
        <f aca="true" t="shared" si="12" ref="A17:A56">$C$4</f>
        <v>80</v>
      </c>
      <c r="B17" s="3">
        <v>0.27</v>
      </c>
      <c r="C17" s="3">
        <f t="shared" si="2"/>
        <v>0.0033750000000000004</v>
      </c>
      <c r="D17" s="7">
        <f t="shared" si="3"/>
        <v>6153.807954338825</v>
      </c>
      <c r="E17" s="7">
        <f t="shared" si="4"/>
        <v>1235.1236293086238</v>
      </c>
      <c r="F17" s="3">
        <f t="shared" si="5"/>
        <v>50</v>
      </c>
      <c r="G17" s="7">
        <f t="shared" si="6"/>
        <v>1852.6854439629356</v>
      </c>
      <c r="H17" s="7">
        <f t="shared" si="7"/>
        <v>1543.9045366357798</v>
      </c>
      <c r="I17" s="7">
        <f t="shared" si="8"/>
        <v>6153.807954338825</v>
      </c>
      <c r="J17" s="7">
        <f t="shared" si="0"/>
        <v>12.299772808531717</v>
      </c>
      <c r="K17" s="7">
        <f t="shared" si="9"/>
        <v>24.599545617063416</v>
      </c>
      <c r="L17" s="7">
        <f t="shared" si="10"/>
        <v>90</v>
      </c>
      <c r="M17" s="7">
        <f t="shared" si="11"/>
        <v>873.4088521539553</v>
      </c>
      <c r="N17" s="7">
        <f t="shared" si="1"/>
        <v>0</v>
      </c>
    </row>
    <row r="18" spans="1:14" ht="12.75">
      <c r="A18" s="3">
        <f t="shared" si="12"/>
        <v>80</v>
      </c>
      <c r="B18" s="3">
        <v>0.28</v>
      </c>
      <c r="C18" s="3">
        <f t="shared" si="2"/>
        <v>0.0035000000000000005</v>
      </c>
      <c r="D18" s="7">
        <f t="shared" si="3"/>
        <v>6153.807954338825</v>
      </c>
      <c r="E18" s="7">
        <f t="shared" si="4"/>
        <v>1277.1452577177813</v>
      </c>
      <c r="F18" s="3">
        <f t="shared" si="5"/>
        <v>50</v>
      </c>
      <c r="G18" s="7">
        <f t="shared" si="6"/>
        <v>1915.7178865766718</v>
      </c>
      <c r="H18" s="7">
        <f t="shared" si="7"/>
        <v>1596.4315721472267</v>
      </c>
      <c r="I18" s="7">
        <f t="shared" si="8"/>
        <v>6153.807954338825</v>
      </c>
      <c r="J18" s="7">
        <f t="shared" si="0"/>
        <v>12.71823819143957</v>
      </c>
      <c r="K18" s="7">
        <f t="shared" si="9"/>
        <v>25.436476382879146</v>
      </c>
      <c r="L18" s="7">
        <f t="shared" si="10"/>
        <v>90</v>
      </c>
      <c r="M18" s="7">
        <f t="shared" si="11"/>
        <v>903.1241465290024</v>
      </c>
      <c r="N18" s="7">
        <f t="shared" si="1"/>
        <v>0</v>
      </c>
    </row>
    <row r="19" spans="1:14" ht="12.75">
      <c r="A19" s="3">
        <f t="shared" si="12"/>
        <v>80</v>
      </c>
      <c r="B19" s="3">
        <v>0.29</v>
      </c>
      <c r="C19" s="3">
        <f t="shared" si="2"/>
        <v>0.0036249999999999998</v>
      </c>
      <c r="D19" s="7">
        <f t="shared" si="3"/>
        <v>6153.807954338825</v>
      </c>
      <c r="E19" s="7">
        <f t="shared" si="4"/>
        <v>1320.5965545522329</v>
      </c>
      <c r="F19" s="3">
        <f t="shared" si="5"/>
        <v>50</v>
      </c>
      <c r="G19" s="7">
        <f t="shared" si="6"/>
        <v>1980.8948318283492</v>
      </c>
      <c r="H19" s="7">
        <f t="shared" si="7"/>
        <v>1650.7456931902911</v>
      </c>
      <c r="I19" s="7">
        <f t="shared" si="8"/>
        <v>6153.807954338825</v>
      </c>
      <c r="J19" s="7">
        <f t="shared" si="0"/>
        <v>13.150940689082654</v>
      </c>
      <c r="K19" s="7">
        <f t="shared" si="9"/>
        <v>26.3018813781653</v>
      </c>
      <c r="L19" s="7">
        <f t="shared" si="10"/>
        <v>90</v>
      </c>
      <c r="M19" s="7">
        <f t="shared" si="11"/>
        <v>933.850420719079</v>
      </c>
      <c r="N19" s="7">
        <f t="shared" si="1"/>
        <v>0</v>
      </c>
    </row>
    <row r="20" spans="1:14" ht="12.75">
      <c r="A20" s="3">
        <f t="shared" si="12"/>
        <v>80</v>
      </c>
      <c r="B20" s="3">
        <v>0.3</v>
      </c>
      <c r="C20" s="3">
        <f t="shared" si="2"/>
        <v>0.00375</v>
      </c>
      <c r="D20" s="7">
        <f t="shared" si="3"/>
        <v>6153.807954338825</v>
      </c>
      <c r="E20" s="7">
        <f t="shared" si="4"/>
        <v>1365.5261602831756</v>
      </c>
      <c r="F20" s="3">
        <f t="shared" si="5"/>
        <v>50</v>
      </c>
      <c r="G20" s="7">
        <f t="shared" si="6"/>
        <v>2048.289240424763</v>
      </c>
      <c r="H20" s="7">
        <f t="shared" si="7"/>
        <v>1706.9077003539694</v>
      </c>
      <c r="I20" s="7">
        <f t="shared" si="8"/>
        <v>6153.807954338825</v>
      </c>
      <c r="J20" s="7">
        <f t="shared" si="0"/>
        <v>13.59836467948662</v>
      </c>
      <c r="K20" s="7">
        <f t="shared" si="9"/>
        <v>27.19672935897324</v>
      </c>
      <c r="L20" s="7">
        <f t="shared" si="10"/>
        <v>90</v>
      </c>
      <c r="M20" s="7">
        <f t="shared" si="11"/>
        <v>965.6220704859597</v>
      </c>
      <c r="N20" s="7">
        <f t="shared" si="1"/>
        <v>0</v>
      </c>
    </row>
    <row r="21" spans="1:14" ht="12.75">
      <c r="A21" s="3">
        <f t="shared" si="12"/>
        <v>80</v>
      </c>
      <c r="B21" s="3">
        <v>0.31</v>
      </c>
      <c r="C21" s="3">
        <f t="shared" si="2"/>
        <v>0.003875</v>
      </c>
      <c r="D21" s="7">
        <f t="shared" si="3"/>
        <v>6153.807954338825</v>
      </c>
      <c r="E21" s="7">
        <f t="shared" si="4"/>
        <v>1411.984370237853</v>
      </c>
      <c r="F21" s="3">
        <f t="shared" si="5"/>
        <v>50</v>
      </c>
      <c r="G21" s="7">
        <f t="shared" si="6"/>
        <v>2117.9765553567795</v>
      </c>
      <c r="H21" s="7">
        <f t="shared" si="7"/>
        <v>1764.9804627973162</v>
      </c>
      <c r="I21" s="7">
        <f t="shared" si="8"/>
        <v>6153.807954338825</v>
      </c>
      <c r="J21" s="7">
        <f t="shared" si="0"/>
        <v>14.061011020285292</v>
      </c>
      <c r="K21" s="7">
        <f t="shared" si="9"/>
        <v>28.122022040570574</v>
      </c>
      <c r="L21" s="7">
        <f t="shared" si="10"/>
        <v>90</v>
      </c>
      <c r="M21" s="7">
        <f t="shared" si="11"/>
        <v>998.4746618110531</v>
      </c>
      <c r="N21" s="7">
        <f t="shared" si="1"/>
        <v>0</v>
      </c>
    </row>
    <row r="22" spans="1:14" ht="12.75">
      <c r="A22" s="3">
        <f t="shared" si="12"/>
        <v>80</v>
      </c>
      <c r="B22" s="3">
        <v>0.32</v>
      </c>
      <c r="C22" s="3">
        <f t="shared" si="2"/>
        <v>0.004</v>
      </c>
      <c r="D22" s="7">
        <f t="shared" si="3"/>
        <v>6153.807954338825</v>
      </c>
      <c r="E22" s="7">
        <f t="shared" si="4"/>
        <v>1460.023190901406</v>
      </c>
      <c r="F22" s="3">
        <f t="shared" si="5"/>
        <v>50</v>
      </c>
      <c r="G22" s="7">
        <f t="shared" si="6"/>
        <v>2190.034786352109</v>
      </c>
      <c r="H22" s="7">
        <f t="shared" si="7"/>
        <v>1825.0289886267578</v>
      </c>
      <c r="I22" s="7">
        <f t="shared" si="8"/>
        <v>6153.807954338825</v>
      </c>
      <c r="J22" s="7">
        <f t="shared" si="0"/>
        <v>14.539397609393182</v>
      </c>
      <c r="K22" s="7">
        <f t="shared" si="9"/>
        <v>29.07879521878634</v>
      </c>
      <c r="L22" s="7">
        <f t="shared" si="10"/>
        <v>90</v>
      </c>
      <c r="M22" s="7">
        <f t="shared" si="11"/>
        <v>1032.4449707088515</v>
      </c>
      <c r="N22" s="7">
        <f t="shared" si="1"/>
        <v>0</v>
      </c>
    </row>
    <row r="23" spans="1:14" ht="12.75">
      <c r="A23" s="3">
        <f t="shared" si="12"/>
        <v>80</v>
      </c>
      <c r="B23" s="3">
        <v>0.33</v>
      </c>
      <c r="C23" s="3">
        <f t="shared" si="2"/>
        <v>0.004125</v>
      </c>
      <c r="D23" s="7">
        <f t="shared" si="3"/>
        <v>6153.807954338825</v>
      </c>
      <c r="E23" s="7">
        <f t="shared" si="4"/>
        <v>1509.6963981342353</v>
      </c>
      <c r="F23" s="3">
        <f t="shared" si="5"/>
        <v>50</v>
      </c>
      <c r="G23" s="7">
        <f t="shared" si="6"/>
        <v>2264.544597201353</v>
      </c>
      <c r="H23" s="7">
        <f t="shared" si="7"/>
        <v>1887.1204976677943</v>
      </c>
      <c r="I23" s="7">
        <f t="shared" si="8"/>
        <v>6153.807954338825</v>
      </c>
      <c r="J23" s="7">
        <f t="shared" si="0"/>
        <v>15.034059964753439</v>
      </c>
      <c r="K23" s="7">
        <f t="shared" si="9"/>
        <v>30.068119929506867</v>
      </c>
      <c r="L23" s="7">
        <f t="shared" si="10"/>
        <v>90</v>
      </c>
      <c r="M23" s="7">
        <f t="shared" si="11"/>
        <v>1067.5710243949236</v>
      </c>
      <c r="N23" s="7">
        <f t="shared" si="1"/>
        <v>0</v>
      </c>
    </row>
    <row r="24" spans="1:14" ht="12.75">
      <c r="A24" s="3">
        <f t="shared" si="12"/>
        <v>80</v>
      </c>
      <c r="B24" s="3">
        <v>0.34</v>
      </c>
      <c r="C24" s="3">
        <f t="shared" si="2"/>
        <v>0.00425</v>
      </c>
      <c r="D24" s="7">
        <f t="shared" si="3"/>
        <v>6153.807954338825</v>
      </c>
      <c r="E24" s="7">
        <f t="shared" si="4"/>
        <v>1561.059597370049</v>
      </c>
      <c r="F24" s="3">
        <f t="shared" si="5"/>
        <v>50</v>
      </c>
      <c r="G24" s="7">
        <f t="shared" si="6"/>
        <v>2341.5893960550734</v>
      </c>
      <c r="H24" s="7">
        <f t="shared" si="7"/>
        <v>1951.3244967125613</v>
      </c>
      <c r="I24" s="7">
        <f t="shared" si="8"/>
        <v>6153.807954338825</v>
      </c>
      <c r="J24" s="7">
        <f t="shared" si="0"/>
        <v>15.545551823810076</v>
      </c>
      <c r="K24" s="7">
        <f t="shared" si="9"/>
        <v>31.091103647620137</v>
      </c>
      <c r="L24" s="7">
        <f t="shared" si="10"/>
        <v>90</v>
      </c>
      <c r="M24" s="7">
        <f t="shared" si="11"/>
        <v>1103.8921438545344</v>
      </c>
      <c r="N24" s="7">
        <f t="shared" si="1"/>
        <v>0</v>
      </c>
    </row>
    <row r="25" spans="1:14" ht="12.75">
      <c r="A25" s="3">
        <f t="shared" si="12"/>
        <v>80</v>
      </c>
      <c r="B25" s="3">
        <v>0.35</v>
      </c>
      <c r="C25" s="3">
        <f t="shared" si="2"/>
        <v>0.0043749999999999995</v>
      </c>
      <c r="D25" s="7">
        <f t="shared" si="3"/>
        <v>6153.807954338825</v>
      </c>
      <c r="E25" s="7">
        <f t="shared" si="4"/>
        <v>1614.1702858619792</v>
      </c>
      <c r="F25" s="3">
        <f t="shared" si="5"/>
        <v>50</v>
      </c>
      <c r="G25" s="7">
        <f t="shared" si="6"/>
        <v>2421.255428792969</v>
      </c>
      <c r="H25" s="7">
        <f t="shared" si="7"/>
        <v>2017.712857327474</v>
      </c>
      <c r="I25" s="7">
        <f t="shared" si="8"/>
        <v>6153.807954338825</v>
      </c>
      <c r="J25" s="7">
        <f t="shared" si="0"/>
        <v>16.074445763375543</v>
      </c>
      <c r="K25" s="7">
        <f t="shared" si="9"/>
        <v>32.14889152675109</v>
      </c>
      <c r="L25" s="7">
        <f t="shared" si="10"/>
        <v>90</v>
      </c>
      <c r="M25" s="7">
        <f t="shared" si="11"/>
        <v>1141.4489878595423</v>
      </c>
      <c r="N25" s="7">
        <f t="shared" si="1"/>
        <v>0</v>
      </c>
    </row>
    <row r="26" spans="1:14" ht="12.75">
      <c r="A26" s="3">
        <f t="shared" si="12"/>
        <v>80</v>
      </c>
      <c r="B26" s="3">
        <v>0.36</v>
      </c>
      <c r="C26" s="3">
        <f t="shared" si="2"/>
        <v>0.0045</v>
      </c>
      <c r="D26" s="7">
        <f t="shared" si="3"/>
        <v>6153.807954338825</v>
      </c>
      <c r="E26" s="7">
        <f t="shared" si="4"/>
        <v>1669.08791704645</v>
      </c>
      <c r="F26" s="3">
        <f t="shared" si="5"/>
        <v>50</v>
      </c>
      <c r="G26" s="7">
        <f t="shared" si="6"/>
        <v>2503.631875569675</v>
      </c>
      <c r="H26" s="7">
        <f t="shared" si="7"/>
        <v>2086.3598963080626</v>
      </c>
      <c r="I26" s="7">
        <f t="shared" si="8"/>
        <v>6153.807954338825</v>
      </c>
      <c r="J26" s="7">
        <f t="shared" si="0"/>
        <v>16.621333840587567</v>
      </c>
      <c r="K26" s="7">
        <f t="shared" si="9"/>
        <v>33.24266768117512</v>
      </c>
      <c r="L26" s="7">
        <f t="shared" si="10"/>
        <v>90</v>
      </c>
      <c r="M26" s="7">
        <f t="shared" si="11"/>
        <v>1180.2835984828469</v>
      </c>
      <c r="N26" s="7">
        <f t="shared" si="1"/>
        <v>0</v>
      </c>
    </row>
    <row r="27" spans="1:14" ht="12.75">
      <c r="A27" s="3">
        <f t="shared" si="12"/>
        <v>80</v>
      </c>
      <c r="B27" s="3">
        <v>0.37</v>
      </c>
      <c r="C27" s="3">
        <f t="shared" si="2"/>
        <v>0.004625</v>
      </c>
      <c r="D27" s="7">
        <f t="shared" si="3"/>
        <v>6153.807954338825</v>
      </c>
      <c r="E27" s="7">
        <f t="shared" si="4"/>
        <v>1725.8739670968416</v>
      </c>
      <c r="F27" s="3">
        <f t="shared" si="5"/>
        <v>50</v>
      </c>
      <c r="G27" s="7">
        <f t="shared" si="6"/>
        <v>2588.8109506452624</v>
      </c>
      <c r="H27" s="7">
        <f t="shared" si="7"/>
        <v>2157.3424588710523</v>
      </c>
      <c r="I27" s="7">
        <f t="shared" si="8"/>
        <v>6153.807954338825</v>
      </c>
      <c r="J27" s="7">
        <f t="shared" si="0"/>
        <v>17.186828255672733</v>
      </c>
      <c r="K27" s="7">
        <f t="shared" si="9"/>
        <v>34.373656511345445</v>
      </c>
      <c r="L27" s="7">
        <f t="shared" si="10"/>
        <v>90</v>
      </c>
      <c r="M27" s="7">
        <f t="shared" si="11"/>
        <v>1220.439448161338</v>
      </c>
      <c r="N27" s="7">
        <f t="shared" si="1"/>
        <v>0</v>
      </c>
    </row>
    <row r="28" spans="1:14" ht="12.75">
      <c r="A28" s="3">
        <f t="shared" si="12"/>
        <v>80</v>
      </c>
      <c r="B28" s="3">
        <v>0.38</v>
      </c>
      <c r="C28" s="3">
        <f t="shared" si="2"/>
        <v>0.00475</v>
      </c>
      <c r="D28" s="7">
        <f t="shared" si="3"/>
        <v>6153.807954338825</v>
      </c>
      <c r="E28" s="7">
        <f t="shared" si="4"/>
        <v>1784.5920037414633</v>
      </c>
      <c r="F28" s="3">
        <f t="shared" si="5"/>
        <v>50</v>
      </c>
      <c r="G28" s="7">
        <f t="shared" si="6"/>
        <v>2676.888005612195</v>
      </c>
      <c r="H28" s="7">
        <f t="shared" si="7"/>
        <v>2230.740004676829</v>
      </c>
      <c r="I28" s="7">
        <f t="shared" si="8"/>
        <v>6153.807954338825</v>
      </c>
      <c r="J28" s="7">
        <f t="shared" si="0"/>
        <v>17.771562037258732</v>
      </c>
      <c r="K28" s="7">
        <f t="shared" si="9"/>
        <v>35.54312407451748</v>
      </c>
      <c r="L28" s="7">
        <f t="shared" si="10"/>
        <v>90</v>
      </c>
      <c r="M28" s="7">
        <f t="shared" si="11"/>
        <v>1261.9614883600345</v>
      </c>
      <c r="N28" s="7">
        <f t="shared" si="1"/>
        <v>0</v>
      </c>
    </row>
    <row r="29" spans="1:14" ht="12.75">
      <c r="A29" s="3">
        <f t="shared" si="12"/>
        <v>80</v>
      </c>
      <c r="B29" s="3">
        <v>0.39</v>
      </c>
      <c r="C29" s="3">
        <f t="shared" si="2"/>
        <v>0.004875</v>
      </c>
      <c r="D29" s="7">
        <f t="shared" si="3"/>
        <v>6153.807954338825</v>
      </c>
      <c r="E29" s="7">
        <f t="shared" si="4"/>
        <v>1845.3077574228626</v>
      </c>
      <c r="F29" s="3">
        <f t="shared" si="5"/>
        <v>50</v>
      </c>
      <c r="G29" s="7">
        <f t="shared" si="6"/>
        <v>2767.9616361342937</v>
      </c>
      <c r="H29" s="7">
        <f t="shared" si="7"/>
        <v>2306.634696778578</v>
      </c>
      <c r="I29" s="7">
        <f t="shared" si="8"/>
        <v>6153.807954338825</v>
      </c>
      <c r="J29" s="7">
        <f t="shared" si="0"/>
        <v>18.376189751002663</v>
      </c>
      <c r="K29" s="7">
        <f t="shared" si="9"/>
        <v>36.752379502005354</v>
      </c>
      <c r="L29" s="7">
        <f t="shared" si="10"/>
        <v>90</v>
      </c>
      <c r="M29" s="7">
        <f t="shared" si="11"/>
        <v>1304.8961998918815</v>
      </c>
      <c r="N29" s="7">
        <f t="shared" si="1"/>
        <v>0</v>
      </c>
    </row>
    <row r="30" spans="1:14" ht="12.75">
      <c r="A30" s="3">
        <f t="shared" si="12"/>
        <v>80</v>
      </c>
      <c r="B30" s="3">
        <v>0.4</v>
      </c>
      <c r="C30" s="3">
        <f t="shared" si="2"/>
        <v>0.005</v>
      </c>
      <c r="D30" s="7">
        <f t="shared" si="3"/>
        <v>6153.807954338825</v>
      </c>
      <c r="E30" s="7">
        <f t="shared" si="4"/>
        <v>1908.0891948781275</v>
      </c>
      <c r="F30" s="3">
        <f t="shared" si="5"/>
        <v>50</v>
      </c>
      <c r="G30" s="7">
        <f t="shared" si="6"/>
        <v>2862.1337923171914</v>
      </c>
      <c r="H30" s="7">
        <f t="shared" si="7"/>
        <v>2385.11149359766</v>
      </c>
      <c r="I30" s="7">
        <f t="shared" si="8"/>
        <v>6153.807954338825</v>
      </c>
      <c r="J30" s="7">
        <f t="shared" si="0"/>
        <v>19.001388232328036</v>
      </c>
      <c r="K30" s="7">
        <f t="shared" si="9"/>
        <v>38.00277646465606</v>
      </c>
      <c r="L30" s="7">
        <f t="shared" si="10"/>
        <v>90</v>
      </c>
      <c r="M30" s="7">
        <f t="shared" si="11"/>
        <v>1349.291644949533</v>
      </c>
      <c r="N30" s="7">
        <f t="shared" si="1"/>
        <v>0</v>
      </c>
    </row>
    <row r="31" spans="1:14" ht="12.75">
      <c r="A31" s="3">
        <f t="shared" si="12"/>
        <v>80</v>
      </c>
      <c r="B31" s="3">
        <v>0.41</v>
      </c>
      <c r="C31" s="3">
        <f t="shared" si="2"/>
        <v>0.005124999999999999</v>
      </c>
      <c r="D31" s="7">
        <f t="shared" si="3"/>
        <v>6153.807954338825</v>
      </c>
      <c r="E31" s="7">
        <f t="shared" si="4"/>
        <v>1973.0065952225602</v>
      </c>
      <c r="F31" s="3">
        <f t="shared" si="5"/>
        <v>50</v>
      </c>
      <c r="G31" s="7">
        <f t="shared" si="6"/>
        <v>2959.5098928338402</v>
      </c>
      <c r="H31" s="7">
        <f t="shared" si="7"/>
        <v>2466.2582440282004</v>
      </c>
      <c r="I31" s="7">
        <f t="shared" si="8"/>
        <v>6153.807954338825</v>
      </c>
      <c r="J31" s="7">
        <f t="shared" si="0"/>
        <v>19.647857344091335</v>
      </c>
      <c r="K31" s="7">
        <f t="shared" si="9"/>
        <v>39.29571468818265</v>
      </c>
      <c r="L31" s="7">
        <f t="shared" si="10"/>
        <v>90</v>
      </c>
      <c r="M31" s="7">
        <f t="shared" si="11"/>
        <v>1395.1975209073819</v>
      </c>
      <c r="N31" s="7">
        <f t="shared" si="1"/>
        <v>0</v>
      </c>
    </row>
    <row r="32" spans="1:14" ht="12.75">
      <c r="A32" s="3">
        <f t="shared" si="12"/>
        <v>80</v>
      </c>
      <c r="B32" s="3">
        <v>0.42</v>
      </c>
      <c r="C32" s="3">
        <f t="shared" si="2"/>
        <v>0.0052499999999999995</v>
      </c>
      <c r="D32" s="7">
        <f t="shared" si="3"/>
        <v>6153.807954338825</v>
      </c>
      <c r="E32" s="7">
        <f t="shared" si="4"/>
        <v>2040.1326286218798</v>
      </c>
      <c r="F32" s="3">
        <f t="shared" si="5"/>
        <v>50</v>
      </c>
      <c r="G32" s="7">
        <f t="shared" si="6"/>
        <v>3060.1989429328196</v>
      </c>
      <c r="H32" s="7">
        <f t="shared" si="7"/>
        <v>2550.16578577735</v>
      </c>
      <c r="I32" s="7">
        <f t="shared" si="8"/>
        <v>6153.807954338825</v>
      </c>
      <c r="J32" s="7">
        <f t="shared" si="0"/>
        <v>20.31632076002622</v>
      </c>
      <c r="K32" s="7">
        <f t="shared" si="9"/>
        <v>40.63264152005245</v>
      </c>
      <c r="L32" s="7">
        <f t="shared" si="10"/>
        <v>90</v>
      </c>
      <c r="M32" s="7">
        <f t="shared" si="11"/>
        <v>1442.6652159540433</v>
      </c>
      <c r="N32" s="7">
        <f t="shared" si="1"/>
        <v>0</v>
      </c>
    </row>
    <row r="33" spans="1:14" ht="12.75">
      <c r="A33" s="3">
        <f t="shared" si="12"/>
        <v>80</v>
      </c>
      <c r="B33" s="3">
        <v>0.43</v>
      </c>
      <c r="C33" s="3">
        <f t="shared" si="2"/>
        <v>0.005375</v>
      </c>
      <c r="D33" s="7">
        <f t="shared" si="3"/>
        <v>6153.807954338825</v>
      </c>
      <c r="E33" s="7">
        <f t="shared" si="4"/>
        <v>2109.5424376410265</v>
      </c>
      <c r="F33" s="3">
        <f t="shared" si="5"/>
        <v>50</v>
      </c>
      <c r="G33" s="7">
        <f t="shared" si="6"/>
        <v>3164.3136564615397</v>
      </c>
      <c r="H33" s="7">
        <f t="shared" si="7"/>
        <v>2636.928047051283</v>
      </c>
      <c r="I33" s="7">
        <f t="shared" si="8"/>
        <v>6153.807954338825</v>
      </c>
      <c r="J33" s="7">
        <f t="shared" si="0"/>
        <v>21.007526774841892</v>
      </c>
      <c r="K33" s="7">
        <f t="shared" si="9"/>
        <v>42.015053549683785</v>
      </c>
      <c r="L33" s="7">
        <f t="shared" si="10"/>
        <v>90</v>
      </c>
      <c r="M33" s="7">
        <f t="shared" si="11"/>
        <v>1491.7478666175828</v>
      </c>
      <c r="N33" s="7">
        <f t="shared" si="1"/>
        <v>0</v>
      </c>
    </row>
    <row r="34" spans="1:14" ht="12.75">
      <c r="A34" s="3">
        <f t="shared" si="12"/>
        <v>80</v>
      </c>
      <c r="B34" s="3">
        <v>0.44</v>
      </c>
      <c r="C34" s="3">
        <f t="shared" si="2"/>
        <v>0.0055</v>
      </c>
      <c r="D34" s="7">
        <f t="shared" si="3"/>
        <v>6153.807954338825</v>
      </c>
      <c r="E34" s="7">
        <f t="shared" si="4"/>
        <v>2181.3137213606333</v>
      </c>
      <c r="F34" s="3">
        <f t="shared" si="5"/>
        <v>50</v>
      </c>
      <c r="G34" s="7">
        <f t="shared" si="6"/>
        <v>3271.97058204095</v>
      </c>
      <c r="H34" s="7">
        <f t="shared" si="7"/>
        <v>2726.6421517007916</v>
      </c>
      <c r="I34" s="7">
        <f t="shared" si="8"/>
        <v>6153.807954338825</v>
      </c>
      <c r="J34" s="7">
        <f t="shared" si="0"/>
        <v>21.722249141882973</v>
      </c>
      <c r="K34" s="7">
        <f t="shared" si="9"/>
        <v>43.44449828376596</v>
      </c>
      <c r="L34" s="7">
        <f t="shared" si="10"/>
        <v>90</v>
      </c>
      <c r="M34" s="7">
        <f t="shared" si="11"/>
        <v>1542.5004172478764</v>
      </c>
      <c r="N34" s="7">
        <f t="shared" si="1"/>
        <v>0</v>
      </c>
    </row>
    <row r="35" spans="1:14" ht="12.75">
      <c r="A35" s="3">
        <f t="shared" si="12"/>
        <v>80</v>
      </c>
      <c r="B35" s="3">
        <v>0.45</v>
      </c>
      <c r="C35" s="3">
        <f t="shared" si="2"/>
        <v>0.005625</v>
      </c>
      <c r="D35" s="7">
        <f t="shared" si="3"/>
        <v>6153.807954338825</v>
      </c>
      <c r="E35" s="7">
        <f t="shared" si="4"/>
        <v>2255.5268223553267</v>
      </c>
      <c r="F35" s="3">
        <f t="shared" si="5"/>
        <v>50</v>
      </c>
      <c r="G35" s="7">
        <f t="shared" si="6"/>
        <v>3383.29023353299</v>
      </c>
      <c r="H35" s="7">
        <f t="shared" si="7"/>
        <v>2819.4085279441583</v>
      </c>
      <c r="I35" s="7">
        <f t="shared" si="8"/>
        <v>6153.807954338825</v>
      </c>
      <c r="J35" s="7">
        <f t="shared" si="0"/>
        <v>22.461287939288468</v>
      </c>
      <c r="K35" s="7">
        <f t="shared" si="9"/>
        <v>44.922575878576936</v>
      </c>
      <c r="L35" s="7">
        <f t="shared" si="10"/>
        <v>90</v>
      </c>
      <c r="M35" s="7">
        <f t="shared" si="11"/>
        <v>1594.9796815226953</v>
      </c>
      <c r="N35" s="7">
        <f t="shared" si="1"/>
        <v>0</v>
      </c>
    </row>
    <row r="36" spans="1:14" ht="12.75">
      <c r="A36" s="3">
        <f t="shared" si="12"/>
        <v>80</v>
      </c>
      <c r="B36" s="3">
        <v>0.46</v>
      </c>
      <c r="C36" s="3">
        <f t="shared" si="2"/>
        <v>0.00575</v>
      </c>
      <c r="D36" s="7">
        <f t="shared" si="3"/>
        <v>6153.807954338825</v>
      </c>
      <c r="E36" s="7">
        <f t="shared" si="4"/>
        <v>2332.2648166312188</v>
      </c>
      <c r="F36" s="3">
        <f t="shared" si="5"/>
        <v>50</v>
      </c>
      <c r="G36" s="7">
        <f t="shared" si="6"/>
        <v>3498.397224946828</v>
      </c>
      <c r="H36" s="7">
        <f t="shared" si="7"/>
        <v>2915.3310207890236</v>
      </c>
      <c r="I36" s="7">
        <f t="shared" si="8"/>
        <v>6153.807954338825</v>
      </c>
      <c r="J36" s="7">
        <f t="shared" si="0"/>
        <v>23.225470465619214</v>
      </c>
      <c r="K36" s="7">
        <f t="shared" si="9"/>
        <v>46.45094093123844</v>
      </c>
      <c r="L36" s="7">
        <f t="shared" si="10"/>
        <v>90</v>
      </c>
      <c r="M36" s="7">
        <f t="shared" si="11"/>
        <v>1649.244406046362</v>
      </c>
      <c r="N36" s="7">
        <f t="shared" si="1"/>
        <v>0</v>
      </c>
    </row>
    <row r="37" spans="1:14" ht="12.75">
      <c r="A37" s="3">
        <f t="shared" si="12"/>
        <v>80</v>
      </c>
      <c r="B37" s="3">
        <v>0.47</v>
      </c>
      <c r="C37" s="3">
        <f t="shared" si="2"/>
        <v>0.005875</v>
      </c>
      <c r="D37" s="7">
        <f t="shared" si="3"/>
        <v>6153.807954338825</v>
      </c>
      <c r="E37" s="7">
        <f t="shared" si="4"/>
        <v>2411.6136066232684</v>
      </c>
      <c r="F37" s="3">
        <f t="shared" si="5"/>
        <v>50</v>
      </c>
      <c r="G37" s="7">
        <f t="shared" si="6"/>
        <v>3617.4204099349026</v>
      </c>
      <c r="H37" s="7">
        <f t="shared" si="7"/>
        <v>3014.5170082790855</v>
      </c>
      <c r="I37" s="7">
        <f t="shared" si="8"/>
        <v>6153.807954338825</v>
      </c>
      <c r="J37" s="7">
        <f t="shared" si="0"/>
        <v>24.01565216595671</v>
      </c>
      <c r="K37" s="7">
        <f t="shared" si="9"/>
        <v>48.03130433191345</v>
      </c>
      <c r="L37" s="7">
        <f t="shared" si="10"/>
        <v>90</v>
      </c>
      <c r="M37" s="7">
        <f t="shared" si="11"/>
        <v>1705.3553361121683</v>
      </c>
      <c r="N37" s="7">
        <f t="shared" si="1"/>
        <v>0</v>
      </c>
    </row>
    <row r="38" spans="1:14" ht="12.75">
      <c r="A38" s="3">
        <f t="shared" si="12"/>
        <v>80</v>
      </c>
      <c r="B38" s="3">
        <v>0.48</v>
      </c>
      <c r="C38" s="3">
        <f t="shared" si="2"/>
        <v>0.006</v>
      </c>
      <c r="D38" s="7">
        <f t="shared" si="3"/>
        <v>6153.807954338825</v>
      </c>
      <c r="E38" s="7">
        <f t="shared" si="4"/>
        <v>2493.6620173566275</v>
      </c>
      <c r="F38" s="3">
        <f t="shared" si="5"/>
        <v>50</v>
      </c>
      <c r="G38" s="7">
        <f t="shared" si="6"/>
        <v>3740.493026034941</v>
      </c>
      <c r="H38" s="7">
        <f t="shared" si="7"/>
        <v>3117.0775216957845</v>
      </c>
      <c r="I38" s="7">
        <f t="shared" si="8"/>
        <v>6153.807954338825</v>
      </c>
      <c r="J38" s="7">
        <f t="shared" si="0"/>
        <v>24.83271758950976</v>
      </c>
      <c r="K38" s="7">
        <f t="shared" si="9"/>
        <v>49.665435179019504</v>
      </c>
      <c r="L38" s="7">
        <f t="shared" si="10"/>
        <v>90</v>
      </c>
      <c r="M38" s="7">
        <f t="shared" si="11"/>
        <v>1763.3752837021864</v>
      </c>
      <c r="N38" s="7">
        <f t="shared" si="1"/>
        <v>0</v>
      </c>
    </row>
    <row r="39" spans="1:14" ht="12.75">
      <c r="A39" s="3">
        <f t="shared" si="12"/>
        <v>80</v>
      </c>
      <c r="B39" s="3">
        <v>0.49</v>
      </c>
      <c r="C39" s="3">
        <f t="shared" si="2"/>
        <v>0.006125</v>
      </c>
      <c r="D39" s="7">
        <f t="shared" si="3"/>
        <v>6153.807954338825</v>
      </c>
      <c r="E39" s="7">
        <f t="shared" si="4"/>
        <v>2578.501895879595</v>
      </c>
      <c r="F39" s="3">
        <f t="shared" si="5"/>
        <v>50</v>
      </c>
      <c r="G39" s="7">
        <f t="shared" si="6"/>
        <v>3867.752843819392</v>
      </c>
      <c r="H39" s="7">
        <f t="shared" si="7"/>
        <v>3223.127369849494</v>
      </c>
      <c r="I39" s="7">
        <f t="shared" si="8"/>
        <v>6153.807954338825</v>
      </c>
      <c r="J39" s="7">
        <f t="shared" si="0"/>
        <v>25.677581379800976</v>
      </c>
      <c r="K39" s="7">
        <f t="shared" si="9"/>
        <v>51.355162759601924</v>
      </c>
      <c r="L39" s="7">
        <f t="shared" si="10"/>
        <v>90</v>
      </c>
      <c r="M39" s="7">
        <f t="shared" si="11"/>
        <v>1823.3691978005706</v>
      </c>
      <c r="N39" s="7">
        <f t="shared" si="1"/>
        <v>0</v>
      </c>
    </row>
    <row r="40" spans="1:14" ht="12.75">
      <c r="A40" s="3">
        <f t="shared" si="12"/>
        <v>80</v>
      </c>
      <c r="B40" s="3">
        <v>0.5</v>
      </c>
      <c r="C40" s="3">
        <f t="shared" si="2"/>
        <v>0.00625</v>
      </c>
      <c r="D40" s="7">
        <f t="shared" si="3"/>
        <v>6153.807954338825</v>
      </c>
      <c r="E40" s="7">
        <f t="shared" si="4"/>
        <v>2666.2282140795096</v>
      </c>
      <c r="F40" s="3">
        <f t="shared" si="5"/>
        <v>50</v>
      </c>
      <c r="G40" s="7">
        <f t="shared" si="6"/>
        <v>3999.3423211192644</v>
      </c>
      <c r="H40" s="7">
        <f t="shared" si="7"/>
        <v>3332.785267599387</v>
      </c>
      <c r="I40" s="7">
        <f t="shared" si="8"/>
        <v>6153.807954338825</v>
      </c>
      <c r="J40" s="7">
        <f t="shared" si="0"/>
        <v>26.551189298541793</v>
      </c>
      <c r="K40" s="7">
        <f t="shared" si="9"/>
        <v>53.10237859708358</v>
      </c>
      <c r="L40" s="7">
        <f t="shared" si="10"/>
        <v>90</v>
      </c>
      <c r="M40" s="7">
        <f t="shared" si="11"/>
        <v>1885.4042370990815</v>
      </c>
      <c r="N40" s="7">
        <f t="shared" si="1"/>
        <v>0</v>
      </c>
    </row>
    <row r="41" spans="1:14" ht="12.75">
      <c r="A41" s="3">
        <f t="shared" si="12"/>
        <v>80</v>
      </c>
      <c r="B41" s="3">
        <v>0.51</v>
      </c>
      <c r="C41" s="3">
        <f t="shared" si="2"/>
        <v>0.0063750000000000005</v>
      </c>
      <c r="D41" s="7">
        <f t="shared" si="3"/>
        <v>6153.807954338825</v>
      </c>
      <c r="E41" s="7">
        <f t="shared" si="4"/>
        <v>2756.939174996657</v>
      </c>
      <c r="F41" s="3">
        <f t="shared" si="5"/>
        <v>50</v>
      </c>
      <c r="G41" s="7">
        <f t="shared" si="6"/>
        <v>4135.408762494986</v>
      </c>
      <c r="H41" s="7">
        <f t="shared" si="7"/>
        <v>3446.173968745822</v>
      </c>
      <c r="I41" s="7">
        <f t="shared" si="8"/>
        <v>6153.807954338825</v>
      </c>
      <c r="J41" s="7">
        <f t="shared" si="0"/>
        <v>27.45451928434174</v>
      </c>
      <c r="K41" s="7">
        <f t="shared" si="9"/>
        <v>54.90903856868343</v>
      </c>
      <c r="L41" s="7">
        <f t="shared" si="10"/>
        <v>90</v>
      </c>
      <c r="M41" s="7">
        <f t="shared" si="11"/>
        <v>1949.5498451762078</v>
      </c>
      <c r="N41" s="7">
        <f t="shared" si="1"/>
        <v>0</v>
      </c>
    </row>
    <row r="42" spans="1:14" ht="12.75">
      <c r="A42" s="3">
        <f t="shared" si="12"/>
        <v>80</v>
      </c>
      <c r="B42" s="3">
        <v>0.52</v>
      </c>
      <c r="C42" s="3">
        <f t="shared" si="2"/>
        <v>0.006500000000000001</v>
      </c>
      <c r="D42" s="7">
        <f t="shared" si="3"/>
        <v>6153.807954338825</v>
      </c>
      <c r="E42" s="7">
        <f t="shared" si="4"/>
        <v>2850.736322755224</v>
      </c>
      <c r="F42" s="3">
        <f t="shared" si="5"/>
        <v>50</v>
      </c>
      <c r="G42" s="7">
        <f t="shared" si="6"/>
        <v>4276.104484132837</v>
      </c>
      <c r="H42" s="7">
        <f t="shared" si="7"/>
        <v>3563.420403444031</v>
      </c>
      <c r="I42" s="7">
        <f t="shared" si="8"/>
        <v>6153.807954338825</v>
      </c>
      <c r="J42" s="7">
        <f t="shared" si="0"/>
        <v>28.38858254743746</v>
      </c>
      <c r="K42" s="7">
        <f t="shared" si="9"/>
        <v>56.77716509487489</v>
      </c>
      <c r="L42" s="7">
        <f t="shared" si="10"/>
        <v>90</v>
      </c>
      <c r="M42" s="7">
        <f t="shared" si="11"/>
        <v>2015.8778282340518</v>
      </c>
      <c r="N42" s="7">
        <f t="shared" si="1"/>
        <v>0</v>
      </c>
    </row>
    <row r="43" spans="1:14" ht="12.75">
      <c r="A43" s="3">
        <f t="shared" si="12"/>
        <v>80</v>
      </c>
      <c r="B43" s="3">
        <v>0.53</v>
      </c>
      <c r="C43" s="3">
        <f t="shared" si="2"/>
        <v>0.006625000000000001</v>
      </c>
      <c r="D43" s="7">
        <f t="shared" si="3"/>
        <v>6153.807954338825</v>
      </c>
      <c r="E43" s="7">
        <f t="shared" si="4"/>
        <v>2947.72465623433</v>
      </c>
      <c r="F43" s="3">
        <f t="shared" si="5"/>
        <v>50</v>
      </c>
      <c r="G43" s="7">
        <f t="shared" si="6"/>
        <v>4421.586984351495</v>
      </c>
      <c r="H43" s="7">
        <f t="shared" si="7"/>
        <v>3684.6558202929123</v>
      </c>
      <c r="I43" s="7">
        <f t="shared" si="8"/>
        <v>6153.807954338825</v>
      </c>
      <c r="J43" s="7">
        <f t="shared" si="0"/>
        <v>29.35442470166687</v>
      </c>
      <c r="K43" s="7">
        <f t="shared" si="9"/>
        <v>58.70884940333374</v>
      </c>
      <c r="L43" s="7">
        <f t="shared" si="10"/>
        <v>90</v>
      </c>
      <c r="M43" s="7">
        <f t="shared" si="11"/>
        <v>2084.4624354799907</v>
      </c>
      <c r="N43" s="7">
        <f t="shared" si="1"/>
        <v>0</v>
      </c>
    </row>
    <row r="44" spans="1:14" ht="12.75">
      <c r="A44" s="3">
        <f t="shared" si="12"/>
        <v>80</v>
      </c>
      <c r="B44" s="3">
        <v>0.54</v>
      </c>
      <c r="C44" s="3">
        <f t="shared" si="2"/>
        <v>0.006750000000000001</v>
      </c>
      <c r="D44" s="7">
        <f t="shared" si="3"/>
        <v>6153.807954338825</v>
      </c>
      <c r="E44" s="7">
        <f t="shared" si="4"/>
        <v>3048.0127466064073</v>
      </c>
      <c r="F44" s="3">
        <f t="shared" si="5"/>
        <v>50</v>
      </c>
      <c r="G44" s="7">
        <f t="shared" si="6"/>
        <v>4572.019119909611</v>
      </c>
      <c r="H44" s="7">
        <f t="shared" si="7"/>
        <v>3810.015933258009</v>
      </c>
      <c r="I44" s="7">
        <f t="shared" si="8"/>
        <v>6153.807954338825</v>
      </c>
      <c r="J44" s="7">
        <f t="shared" si="0"/>
        <v>30.353126934955483</v>
      </c>
      <c r="K44" s="7">
        <f t="shared" si="9"/>
        <v>60.706253869910945</v>
      </c>
      <c r="L44" s="7">
        <f t="shared" si="10"/>
        <v>90</v>
      </c>
      <c r="M44" s="7">
        <f t="shared" si="11"/>
        <v>2155.380442243102</v>
      </c>
      <c r="N44" s="7">
        <f t="shared" si="1"/>
        <v>0</v>
      </c>
    </row>
    <row r="45" spans="1:14" ht="12.75">
      <c r="A45" s="3">
        <f t="shared" si="12"/>
        <v>80</v>
      </c>
      <c r="B45" s="3">
        <v>0.55</v>
      </c>
      <c r="C45" s="3">
        <f t="shared" si="2"/>
        <v>0.006875000000000001</v>
      </c>
      <c r="D45" s="7">
        <f t="shared" si="3"/>
        <v>6153.807954338825</v>
      </c>
      <c r="E45" s="7">
        <f t="shared" si="4"/>
        <v>3151.712858874493</v>
      </c>
      <c r="F45" s="3">
        <f t="shared" si="5"/>
        <v>50</v>
      </c>
      <c r="G45" s="7">
        <f t="shared" si="6"/>
        <v>4727.56928831174</v>
      </c>
      <c r="H45" s="7">
        <f t="shared" si="7"/>
        <v>3939.6410735931167</v>
      </c>
      <c r="I45" s="7">
        <f t="shared" si="8"/>
        <v>6153.807954338825</v>
      </c>
      <c r="J45" s="7">
        <f t="shared" si="0"/>
        <v>31.38580721962517</v>
      </c>
      <c r="K45" s="7">
        <f t="shared" si="9"/>
        <v>62.77161443925034</v>
      </c>
      <c r="L45" s="7">
        <f t="shared" si="10"/>
        <v>90</v>
      </c>
      <c r="M45" s="7">
        <f t="shared" si="11"/>
        <v>2228.711235918391</v>
      </c>
      <c r="N45" s="7">
        <f t="shared" si="1"/>
        <v>0</v>
      </c>
    </row>
    <row r="46" spans="1:14" ht="12.75">
      <c r="A46" s="3">
        <f t="shared" si="12"/>
        <v>80</v>
      </c>
      <c r="B46" s="3">
        <v>0.56</v>
      </c>
      <c r="C46" s="3">
        <f t="shared" si="2"/>
        <v>0.007000000000000001</v>
      </c>
      <c r="D46" s="7">
        <f t="shared" si="3"/>
        <v>6153.807954338825</v>
      </c>
      <c r="E46" s="7">
        <f t="shared" si="4"/>
        <v>3258.941077544492</v>
      </c>
      <c r="F46" s="3">
        <f t="shared" si="5"/>
        <v>50</v>
      </c>
      <c r="G46" s="7">
        <f t="shared" si="6"/>
        <v>4888.411616316738</v>
      </c>
      <c r="H46" s="7">
        <f t="shared" si="7"/>
        <v>4073.676346930615</v>
      </c>
      <c r="I46" s="7">
        <f t="shared" si="8"/>
        <v>6153.807954338825</v>
      </c>
      <c r="J46" s="7">
        <f t="shared" si="0"/>
        <v>32.453621563880574</v>
      </c>
      <c r="K46" s="7">
        <f t="shared" si="9"/>
        <v>64.90724312776115</v>
      </c>
      <c r="L46" s="7">
        <f t="shared" si="10"/>
        <v>90</v>
      </c>
      <c r="M46" s="7">
        <f t="shared" si="11"/>
        <v>2304.536904835034</v>
      </c>
      <c r="N46" s="7">
        <f t="shared" si="1"/>
        <v>0</v>
      </c>
    </row>
    <row r="47" spans="1:14" ht="12.75">
      <c r="A47" s="3">
        <f t="shared" si="12"/>
        <v>80</v>
      </c>
      <c r="B47" s="3">
        <v>0.57</v>
      </c>
      <c r="C47" s="3">
        <f t="shared" si="2"/>
        <v>0.007124999999999999</v>
      </c>
      <c r="D47" s="7">
        <f t="shared" si="3"/>
        <v>6153.807954338825</v>
      </c>
      <c r="E47" s="7">
        <f t="shared" si="4"/>
        <v>3369.817436573077</v>
      </c>
      <c r="F47" s="3">
        <f t="shared" si="5"/>
        <v>50</v>
      </c>
      <c r="G47" s="7">
        <f t="shared" si="6"/>
        <v>5054.726154859615</v>
      </c>
      <c r="H47" s="7">
        <f t="shared" si="7"/>
        <v>4212.271795716346</v>
      </c>
      <c r="I47" s="7">
        <f t="shared" si="8"/>
        <v>6153.807954338825</v>
      </c>
      <c r="J47" s="7">
        <f aca="true" t="shared" si="13" ref="J47:J75">MIN(MAX(((H47*0.0239)-(E47*0.0239))/$C$7,0),90)</f>
        <v>33.55776530587356</v>
      </c>
      <c r="K47" s="7">
        <f t="shared" si="9"/>
        <v>67.11553061174712</v>
      </c>
      <c r="L47" s="7">
        <f t="shared" si="10"/>
        <v>90</v>
      </c>
      <c r="M47" s="7">
        <f t="shared" si="11"/>
        <v>2382.942330148104</v>
      </c>
      <c r="N47" s="7">
        <f aca="true" t="shared" si="14" ref="N47:N78">MIN(MAX(((M47*0.0239)-(E47*0.0239))/$C$7,0),90)</f>
        <v>0</v>
      </c>
    </row>
    <row r="48" spans="1:14" ht="12.75">
      <c r="A48" s="3">
        <f t="shared" si="12"/>
        <v>80</v>
      </c>
      <c r="B48" s="3">
        <v>0.58</v>
      </c>
      <c r="C48" s="3">
        <f t="shared" si="2"/>
        <v>0.0072499999999999995</v>
      </c>
      <c r="D48" s="7">
        <f t="shared" si="3"/>
        <v>6153.807954338825</v>
      </c>
      <c r="E48" s="7">
        <f t="shared" si="4"/>
        <v>3484.466053736721</v>
      </c>
      <c r="F48" s="3">
        <f t="shared" si="5"/>
        <v>50</v>
      </c>
      <c r="G48" s="7">
        <f t="shared" si="6"/>
        <v>5226.699080605082</v>
      </c>
      <c r="H48" s="7">
        <f t="shared" si="7"/>
        <v>4355.582567170902</v>
      </c>
      <c r="I48" s="7">
        <f t="shared" si="8"/>
        <v>6153.807954338825</v>
      </c>
      <c r="J48" s="7">
        <f t="shared" si="13"/>
        <v>34.699474451794885</v>
      </c>
      <c r="K48" s="7">
        <f t="shared" si="9"/>
        <v>69.39894890358971</v>
      </c>
      <c r="L48" s="7">
        <f t="shared" si="10"/>
        <v>90</v>
      </c>
      <c r="M48" s="7">
        <f t="shared" si="11"/>
        <v>2464.015280856682</v>
      </c>
      <c r="N48" s="7">
        <f t="shared" si="14"/>
        <v>0</v>
      </c>
    </row>
    <row r="49" spans="1:14" ht="12.75">
      <c r="A49" s="3">
        <f t="shared" si="12"/>
        <v>80</v>
      </c>
      <c r="B49" s="3">
        <v>0.59</v>
      </c>
      <c r="C49" s="3">
        <f t="shared" si="2"/>
        <v>0.007375</v>
      </c>
      <c r="D49" s="7">
        <f t="shared" si="3"/>
        <v>6153.807954338825</v>
      </c>
      <c r="E49" s="7">
        <f t="shared" si="4"/>
        <v>3603.015269572232</v>
      </c>
      <c r="F49" s="3">
        <f t="shared" si="5"/>
        <v>50</v>
      </c>
      <c r="G49" s="7">
        <f t="shared" si="6"/>
        <v>5404.522904358348</v>
      </c>
      <c r="H49" s="7">
        <f t="shared" si="7"/>
        <v>4503.76908696529</v>
      </c>
      <c r="I49" s="7">
        <f t="shared" si="8"/>
        <v>6153.807954338825</v>
      </c>
      <c r="J49" s="7">
        <f t="shared" si="13"/>
        <v>35.88002705949014</v>
      </c>
      <c r="K49" s="7">
        <f t="shared" si="9"/>
        <v>71.7600541189803</v>
      </c>
      <c r="L49" s="7">
        <f t="shared" si="10"/>
        <v>90</v>
      </c>
      <c r="M49" s="7">
        <f t="shared" si="11"/>
        <v>2547.84651205465</v>
      </c>
      <c r="N49" s="7">
        <f t="shared" si="14"/>
        <v>0</v>
      </c>
    </row>
    <row r="50" spans="1:14" ht="12.75">
      <c r="A50" s="3">
        <f t="shared" si="12"/>
        <v>80</v>
      </c>
      <c r="B50" s="3">
        <v>0.6</v>
      </c>
      <c r="C50" s="3">
        <f t="shared" si="2"/>
        <v>0.0075</v>
      </c>
      <c r="D50" s="7">
        <f t="shared" si="3"/>
        <v>6153.807954338825</v>
      </c>
      <c r="E50" s="7">
        <f t="shared" si="4"/>
        <v>3725.5977910443826</v>
      </c>
      <c r="F50" s="3">
        <f t="shared" si="5"/>
        <v>50</v>
      </c>
      <c r="G50" s="7">
        <f t="shared" si="6"/>
        <v>5588.396686566573</v>
      </c>
      <c r="H50" s="7">
        <f t="shared" si="7"/>
        <v>4656.997238805478</v>
      </c>
      <c r="I50" s="7">
        <f t="shared" si="8"/>
        <v>6153.807954338825</v>
      </c>
      <c r="J50" s="7">
        <f t="shared" si="13"/>
        <v>37.100744669150316</v>
      </c>
      <c r="K50" s="7">
        <f t="shared" si="9"/>
        <v>74.20148933830062</v>
      </c>
      <c r="L50" s="7">
        <f t="shared" si="10"/>
        <v>90</v>
      </c>
      <c r="M50" s="7">
        <f t="shared" si="11"/>
        <v>2634.5298665242412</v>
      </c>
      <c r="N50" s="7">
        <f t="shared" si="14"/>
        <v>0</v>
      </c>
    </row>
    <row r="51" spans="1:14" ht="12.75">
      <c r="A51" s="3">
        <f t="shared" si="12"/>
        <v>80</v>
      </c>
      <c r="B51" s="3">
        <v>0.61</v>
      </c>
      <c r="C51" s="3">
        <f t="shared" si="2"/>
        <v>0.007625</v>
      </c>
      <c r="D51" s="7">
        <f t="shared" si="3"/>
        <v>6153.807954338825</v>
      </c>
      <c r="E51" s="7">
        <f t="shared" si="4"/>
        <v>3852.3508401014055</v>
      </c>
      <c r="F51" s="3">
        <f t="shared" si="5"/>
        <v>50</v>
      </c>
      <c r="G51" s="7">
        <f t="shared" si="6"/>
        <v>5778.526260152108</v>
      </c>
      <c r="H51" s="7">
        <f t="shared" si="7"/>
        <v>4815.438550126757</v>
      </c>
      <c r="I51" s="7">
        <f t="shared" si="8"/>
        <v>6153.807954338825</v>
      </c>
      <c r="J51" s="7">
        <f t="shared" si="13"/>
        <v>38.3629937826765</v>
      </c>
      <c r="K51" s="7">
        <f t="shared" si="9"/>
        <v>76.72598756535301</v>
      </c>
      <c r="L51" s="7">
        <f t="shared" si="10"/>
        <v>90</v>
      </c>
      <c r="M51" s="7">
        <f t="shared" si="11"/>
        <v>2724.1623797859943</v>
      </c>
      <c r="N51" s="7">
        <f t="shared" si="14"/>
        <v>0</v>
      </c>
    </row>
    <row r="52" spans="1:14" ht="12.75">
      <c r="A52" s="3">
        <f t="shared" si="12"/>
        <v>80</v>
      </c>
      <c r="B52" s="3">
        <v>0.62</v>
      </c>
      <c r="C52" s="3">
        <f t="shared" si="2"/>
        <v>0.00775</v>
      </c>
      <c r="D52" s="7">
        <f t="shared" si="3"/>
        <v>6153.807954338825</v>
      </c>
      <c r="E52" s="7">
        <f t="shared" si="4"/>
        <v>3983.416307284689</v>
      </c>
      <c r="F52" s="3">
        <f t="shared" si="5"/>
        <v>50</v>
      </c>
      <c r="G52" s="7">
        <f t="shared" si="6"/>
        <v>5975.124460927033</v>
      </c>
      <c r="H52" s="7">
        <f t="shared" si="7"/>
        <v>4979.270384105861</v>
      </c>
      <c r="I52" s="7">
        <f t="shared" si="8"/>
        <v>6153.807954338825</v>
      </c>
      <c r="J52" s="7">
        <f t="shared" si="13"/>
        <v>39.668187393376684</v>
      </c>
      <c r="K52" s="7">
        <f t="shared" si="9"/>
        <v>79.33637478675342</v>
      </c>
      <c r="L52" s="7">
        <f t="shared" si="10"/>
        <v>86.45393394098974</v>
      </c>
      <c r="M52" s="7">
        <f t="shared" si="11"/>
        <v>2816.844388722744</v>
      </c>
      <c r="N52" s="7">
        <f t="shared" si="14"/>
        <v>0</v>
      </c>
    </row>
    <row r="53" spans="1:14" ht="12.75">
      <c r="A53" s="3">
        <f t="shared" si="12"/>
        <v>80</v>
      </c>
      <c r="B53" s="3">
        <v>0.63</v>
      </c>
      <c r="C53" s="3">
        <f t="shared" si="2"/>
        <v>0.007875</v>
      </c>
      <c r="D53" s="7">
        <f t="shared" si="3"/>
        <v>6153.807954338825</v>
      </c>
      <c r="E53" s="7">
        <f t="shared" si="4"/>
        <v>4118.940910564602</v>
      </c>
      <c r="F53" s="3">
        <f t="shared" si="5"/>
        <v>50</v>
      </c>
      <c r="G53" s="7">
        <f t="shared" si="6"/>
        <v>6153.807954338825</v>
      </c>
      <c r="H53" s="7">
        <f t="shared" si="7"/>
        <v>5148.676138205753</v>
      </c>
      <c r="I53" s="7">
        <f t="shared" si="8"/>
        <v>6153.807954338825</v>
      </c>
      <c r="J53" s="7">
        <f t="shared" si="13"/>
        <v>41.01778656770587</v>
      </c>
      <c r="K53" s="7">
        <f t="shared" si="9"/>
        <v>81.05553724367321</v>
      </c>
      <c r="L53" s="7">
        <f t="shared" si="10"/>
        <v>81.05553724367321</v>
      </c>
      <c r="M53" s="7">
        <f t="shared" si="11"/>
        <v>2912.679643899254</v>
      </c>
      <c r="N53" s="7">
        <f t="shared" si="14"/>
        <v>0</v>
      </c>
    </row>
    <row r="54" spans="1:14" ht="12.75">
      <c r="A54" s="3">
        <f t="shared" si="12"/>
        <v>80</v>
      </c>
      <c r="B54" s="3">
        <v>0.64</v>
      </c>
      <c r="C54" s="3">
        <f t="shared" si="2"/>
        <v>0.008</v>
      </c>
      <c r="D54" s="7">
        <f t="shared" si="3"/>
        <v>6153.807954338825</v>
      </c>
      <c r="E54" s="7">
        <f t="shared" si="4"/>
        <v>4259.076359580267</v>
      </c>
      <c r="F54" s="3">
        <f t="shared" si="5"/>
        <v>50</v>
      </c>
      <c r="G54" s="7">
        <f t="shared" si="6"/>
        <v>6153.807954338825</v>
      </c>
      <c r="H54" s="7">
        <f t="shared" si="7"/>
        <v>5323.845449475334</v>
      </c>
      <c r="I54" s="7">
        <f t="shared" si="8"/>
        <v>6153.807954338825</v>
      </c>
      <c r="J54" s="7">
        <f t="shared" si="13"/>
        <v>42.413302080820166</v>
      </c>
      <c r="K54" s="7">
        <f t="shared" si="9"/>
        <v>75.47347519121587</v>
      </c>
      <c r="L54" s="7">
        <f t="shared" si="10"/>
        <v>75.47347519121587</v>
      </c>
      <c r="M54" s="7">
        <f t="shared" si="11"/>
        <v>3011.775425703189</v>
      </c>
      <c r="N54" s="7">
        <f t="shared" si="14"/>
        <v>0</v>
      </c>
    </row>
    <row r="55" spans="1:14" ht="12.75">
      <c r="A55" s="3">
        <f t="shared" si="12"/>
        <v>80</v>
      </c>
      <c r="B55" s="3">
        <v>0.65</v>
      </c>
      <c r="C55" s="3">
        <f t="shared" si="2"/>
        <v>0.008125</v>
      </c>
      <c r="D55" s="7">
        <f t="shared" si="3"/>
        <v>6153.807954338825</v>
      </c>
      <c r="E55" s="7">
        <f t="shared" si="4"/>
        <v>4403.979525467145</v>
      </c>
      <c r="F55" s="3">
        <f t="shared" si="5"/>
        <v>50</v>
      </c>
      <c r="G55" s="7">
        <f t="shared" si="6"/>
        <v>6153.807954338825</v>
      </c>
      <c r="H55" s="7">
        <f t="shared" si="7"/>
        <v>5504.974406833932</v>
      </c>
      <c r="I55" s="7">
        <f t="shared" si="8"/>
        <v>6153.807954338825</v>
      </c>
      <c r="J55" s="7">
        <f t="shared" si="13"/>
        <v>43.85629610777701</v>
      </c>
      <c r="K55" s="7">
        <f t="shared" si="9"/>
        <v>69.70149908338857</v>
      </c>
      <c r="L55" s="7">
        <f t="shared" si="10"/>
        <v>69.70149908338857</v>
      </c>
      <c r="M55" s="7">
        <f t="shared" si="11"/>
        <v>3114.242664437482</v>
      </c>
      <c r="N55" s="7">
        <f t="shared" si="14"/>
        <v>0</v>
      </c>
    </row>
    <row r="56" spans="1:14" ht="12.75">
      <c r="A56" s="3">
        <f t="shared" si="12"/>
        <v>80</v>
      </c>
      <c r="B56" s="3">
        <v>0.66</v>
      </c>
      <c r="C56" s="3">
        <f t="shared" si="2"/>
        <v>0.00825</v>
      </c>
      <c r="D56" s="7">
        <f t="shared" si="3"/>
        <v>6153.807954338825</v>
      </c>
      <c r="E56" s="7">
        <f t="shared" si="4"/>
        <v>4553.812616462505</v>
      </c>
      <c r="F56" s="3">
        <f t="shared" si="5"/>
        <v>50</v>
      </c>
      <c r="G56" s="7">
        <f t="shared" si="6"/>
        <v>6153.807954338825</v>
      </c>
      <c r="H56" s="7">
        <f t="shared" si="7"/>
        <v>5692.265770578131</v>
      </c>
      <c r="I56" s="7">
        <f t="shared" si="8"/>
        <v>6153.807954338825</v>
      </c>
      <c r="J56" s="7">
        <f t="shared" si="13"/>
        <v>45.34838397227245</v>
      </c>
      <c r="K56" s="7">
        <f t="shared" si="9"/>
        <v>63.73314762540676</v>
      </c>
      <c r="L56" s="7">
        <f t="shared" si="10"/>
        <v>63.73314762540676</v>
      </c>
      <c r="M56" s="7">
        <f t="shared" si="11"/>
        <v>3220.196064498485</v>
      </c>
      <c r="N56" s="7">
        <f t="shared" si="14"/>
        <v>0</v>
      </c>
    </row>
    <row r="57" spans="1:14" ht="12.75">
      <c r="A57" s="3">
        <f>$C$4</f>
        <v>80</v>
      </c>
      <c r="B57" s="3">
        <v>0.67</v>
      </c>
      <c r="C57" s="3">
        <f t="shared" si="2"/>
        <v>0.008375</v>
      </c>
      <c r="D57" s="7">
        <f t="shared" si="3"/>
        <v>6153.807954338825</v>
      </c>
      <c r="E57" s="7">
        <f t="shared" si="4"/>
        <v>4708.7433594854</v>
      </c>
      <c r="F57" s="3">
        <f t="shared" si="5"/>
        <v>50</v>
      </c>
      <c r="G57" s="7">
        <f t="shared" si="6"/>
        <v>6153.807954338825</v>
      </c>
      <c r="H57" s="7">
        <f t="shared" si="7"/>
        <v>5885.92919935675</v>
      </c>
      <c r="I57" s="7">
        <f t="shared" si="8"/>
        <v>6153.807954338825</v>
      </c>
      <c r="J57" s="7">
        <f t="shared" si="13"/>
        <v>46.89123595487547</v>
      </c>
      <c r="K57" s="7">
        <f t="shared" si="9"/>
        <v>57.56173969499474</v>
      </c>
      <c r="L57" s="7">
        <f t="shared" si="10"/>
        <v>57.56173969499474</v>
      </c>
      <c r="M57" s="7">
        <f t="shared" si="11"/>
        <v>3329.7542327789615</v>
      </c>
      <c r="N57" s="7">
        <f t="shared" si="14"/>
        <v>0</v>
      </c>
    </row>
    <row r="58" spans="1:14" ht="12.75">
      <c r="A58" s="3">
        <f>$C$4</f>
        <v>80</v>
      </c>
      <c r="B58" s="3">
        <v>0.68</v>
      </c>
      <c r="C58" s="3">
        <f t="shared" si="2"/>
        <v>0.0085</v>
      </c>
      <c r="D58" s="7">
        <f t="shared" si="3"/>
        <v>6153.807954338825</v>
      </c>
      <c r="E58" s="7">
        <f t="shared" si="4"/>
        <v>4868.945187894386</v>
      </c>
      <c r="F58" s="3">
        <f t="shared" si="5"/>
        <v>50</v>
      </c>
      <c r="G58" s="7">
        <f t="shared" si="6"/>
        <v>6153.807954338825</v>
      </c>
      <c r="H58" s="7">
        <f t="shared" si="7"/>
        <v>6086.181484867983</v>
      </c>
      <c r="I58" s="7">
        <f t="shared" si="8"/>
        <v>6153.807954338825</v>
      </c>
      <c r="J58" s="7">
        <f t="shared" si="13"/>
        <v>48.48657916278162</v>
      </c>
      <c r="K58" s="7">
        <f t="shared" si="9"/>
        <v>51.18036686337012</v>
      </c>
      <c r="L58" s="7">
        <f t="shared" si="10"/>
        <v>51.18036686337012</v>
      </c>
      <c r="M58" s="7">
        <f t="shared" si="11"/>
        <v>3443.039811439601</v>
      </c>
      <c r="N58" s="7">
        <f t="shared" si="14"/>
        <v>0</v>
      </c>
    </row>
    <row r="59" spans="1:14" ht="12.75">
      <c r="A59" s="3">
        <f aca="true" t="shared" si="15" ref="A59:A67">$C$4</f>
        <v>80</v>
      </c>
      <c r="B59" s="3">
        <v>0.69</v>
      </c>
      <c r="C59" s="3">
        <f t="shared" si="2"/>
        <v>0.008624999999999999</v>
      </c>
      <c r="D59" s="7">
        <f t="shared" si="3"/>
        <v>6153.807954338825</v>
      </c>
      <c r="E59" s="7">
        <f t="shared" si="4"/>
        <v>5034.5974356331635</v>
      </c>
      <c r="F59" s="3">
        <f t="shared" si="5"/>
        <v>50</v>
      </c>
      <c r="G59" s="7">
        <f t="shared" si="6"/>
        <v>6153.807954338825</v>
      </c>
      <c r="H59" s="7">
        <f t="shared" si="7"/>
        <v>6153.807954338825</v>
      </c>
      <c r="I59" s="7">
        <f t="shared" si="8"/>
        <v>6153.807954338825</v>
      </c>
      <c r="J59" s="7">
        <f t="shared" si="13"/>
        <v>44.5818856617755</v>
      </c>
      <c r="K59" s="7">
        <f t="shared" si="9"/>
        <v>44.5818856617755</v>
      </c>
      <c r="L59" s="7">
        <f t="shared" si="10"/>
        <v>44.5818856617755</v>
      </c>
      <c r="M59" s="7">
        <f t="shared" si="11"/>
        <v>3560.179615197737</v>
      </c>
      <c r="N59" s="7">
        <f t="shared" si="14"/>
        <v>0</v>
      </c>
    </row>
    <row r="60" spans="1:14" ht="12.75">
      <c r="A60" s="3">
        <f t="shared" si="15"/>
        <v>80</v>
      </c>
      <c r="B60" s="3">
        <v>0.7</v>
      </c>
      <c r="C60" s="3">
        <f t="shared" si="2"/>
        <v>0.008749999999999999</v>
      </c>
      <c r="D60" s="7">
        <f t="shared" si="3"/>
        <v>6153.807954338825</v>
      </c>
      <c r="E60" s="7">
        <f t="shared" si="4"/>
        <v>5205.885537981508</v>
      </c>
      <c r="F60" s="3">
        <f t="shared" si="5"/>
        <v>50</v>
      </c>
      <c r="G60" s="7">
        <f t="shared" si="6"/>
        <v>6153.807954338825</v>
      </c>
      <c r="H60" s="7">
        <f t="shared" si="7"/>
        <v>6153.807954338825</v>
      </c>
      <c r="I60" s="7">
        <f t="shared" si="8"/>
        <v>6153.807954338825</v>
      </c>
      <c r="J60" s="7">
        <f t="shared" si="13"/>
        <v>37.75890958489979</v>
      </c>
      <c r="K60" s="7">
        <f t="shared" si="9"/>
        <v>37.75890958489979</v>
      </c>
      <c r="L60" s="7">
        <f t="shared" si="10"/>
        <v>37.75890958489979</v>
      </c>
      <c r="M60" s="7">
        <f t="shared" si="11"/>
        <v>3681.304773286923</v>
      </c>
      <c r="N60" s="7">
        <f t="shared" si="14"/>
        <v>0</v>
      </c>
    </row>
    <row r="61" spans="1:14" ht="12.75">
      <c r="A61" s="3">
        <f t="shared" si="15"/>
        <v>80</v>
      </c>
      <c r="B61" s="3">
        <v>0.71</v>
      </c>
      <c r="C61" s="3">
        <f t="shared" si="2"/>
        <v>0.008875</v>
      </c>
      <c r="D61" s="7">
        <f t="shared" si="3"/>
        <v>6153.807954338825</v>
      </c>
      <c r="E61" s="7">
        <f t="shared" si="4"/>
        <v>5383.001239136154</v>
      </c>
      <c r="F61" s="3">
        <f t="shared" si="5"/>
        <v>50</v>
      </c>
      <c r="G61" s="7">
        <f t="shared" si="6"/>
        <v>6153.807954338825</v>
      </c>
      <c r="H61" s="7">
        <f t="shared" si="7"/>
        <v>6153.807954338825</v>
      </c>
      <c r="I61" s="7">
        <f t="shared" si="8"/>
        <v>6153.807954338825</v>
      </c>
      <c r="J61" s="7">
        <f t="shared" si="13"/>
        <v>30.703800822239725</v>
      </c>
      <c r="K61" s="7">
        <f t="shared" si="9"/>
        <v>30.703800822239725</v>
      </c>
      <c r="L61" s="7">
        <f t="shared" si="10"/>
        <v>30.703800822239725</v>
      </c>
      <c r="M61" s="7">
        <f t="shared" si="11"/>
        <v>3806.55087624628</v>
      </c>
      <c r="N61" s="7">
        <f t="shared" si="14"/>
        <v>0</v>
      </c>
    </row>
    <row r="62" spans="1:14" ht="12.75">
      <c r="A62" s="3">
        <f t="shared" si="15"/>
        <v>80</v>
      </c>
      <c r="B62" s="3">
        <v>0.72</v>
      </c>
      <c r="C62" s="3">
        <f t="shared" si="2"/>
        <v>0.009</v>
      </c>
      <c r="D62" s="7">
        <f t="shared" si="3"/>
        <v>6153.807954338825</v>
      </c>
      <c r="E62" s="7">
        <f t="shared" si="4"/>
        <v>5566.142806854062</v>
      </c>
      <c r="F62" s="3">
        <f t="shared" si="5"/>
        <v>50</v>
      </c>
      <c r="G62" s="7">
        <f t="shared" si="6"/>
        <v>6153.807954338825</v>
      </c>
      <c r="H62" s="7">
        <f t="shared" si="7"/>
        <v>6153.807954338825</v>
      </c>
      <c r="I62" s="7">
        <f t="shared" si="8"/>
        <v>6153.807954338825</v>
      </c>
      <c r="J62" s="7">
        <f t="shared" si="13"/>
        <v>23.40866170814304</v>
      </c>
      <c r="K62" s="7">
        <f t="shared" si="9"/>
        <v>23.40866170814304</v>
      </c>
      <c r="L62" s="7">
        <f t="shared" si="10"/>
        <v>23.40866170814304</v>
      </c>
      <c r="M62" s="7">
        <f t="shared" si="11"/>
        <v>3936.0581277039437</v>
      </c>
      <c r="N62" s="7">
        <f t="shared" si="14"/>
        <v>0</v>
      </c>
    </row>
    <row r="63" spans="1:14" ht="12.75">
      <c r="A63" s="3">
        <f t="shared" si="15"/>
        <v>80</v>
      </c>
      <c r="B63" s="3">
        <v>0.73</v>
      </c>
      <c r="C63" s="3">
        <f t="shared" si="2"/>
        <v>0.009125</v>
      </c>
      <c r="D63" s="7">
        <f t="shared" si="3"/>
        <v>6153.807954338825</v>
      </c>
      <c r="E63" s="7">
        <f t="shared" si="4"/>
        <v>5755.515254398325</v>
      </c>
      <c r="F63" s="3">
        <f t="shared" si="5"/>
        <v>50</v>
      </c>
      <c r="G63" s="7">
        <f t="shared" si="6"/>
        <v>6153.807954338825</v>
      </c>
      <c r="H63" s="7">
        <f t="shared" si="7"/>
        <v>6153.807954338825</v>
      </c>
      <c r="I63" s="7">
        <f t="shared" si="8"/>
        <v>6153.807954338825</v>
      </c>
      <c r="J63" s="7">
        <f t="shared" si="13"/>
        <v>15.865325880963232</v>
      </c>
      <c r="K63" s="7">
        <f t="shared" si="9"/>
        <v>15.865325880963232</v>
      </c>
      <c r="L63" s="7">
        <f t="shared" si="10"/>
        <v>15.865325880963232</v>
      </c>
      <c r="M63" s="7">
        <f t="shared" si="11"/>
        <v>4069.97150132453</v>
      </c>
      <c r="N63" s="7">
        <f t="shared" si="14"/>
        <v>0</v>
      </c>
    </row>
    <row r="64" spans="1:14" ht="12.75">
      <c r="A64" s="3">
        <f t="shared" si="15"/>
        <v>80</v>
      </c>
      <c r="B64" s="3">
        <v>0.74</v>
      </c>
      <c r="C64" s="3">
        <f t="shared" si="2"/>
        <v>0.00925</v>
      </c>
      <c r="D64" s="7">
        <f t="shared" si="3"/>
        <v>6153.807954338825</v>
      </c>
      <c r="E64" s="7">
        <f t="shared" si="4"/>
        <v>5951.330570035146</v>
      </c>
      <c r="F64" s="3">
        <f t="shared" si="5"/>
        <v>50</v>
      </c>
      <c r="G64" s="7">
        <f t="shared" si="6"/>
        <v>6153.807954338825</v>
      </c>
      <c r="H64" s="7">
        <f t="shared" si="7"/>
        <v>6153.807954338825</v>
      </c>
      <c r="I64" s="7">
        <f t="shared" si="8"/>
        <v>6153.807954338825</v>
      </c>
      <c r="J64" s="7">
        <f t="shared" si="13"/>
        <v>8.065349141429863</v>
      </c>
      <c r="K64" s="7">
        <f t="shared" si="9"/>
        <v>8.065349141429863</v>
      </c>
      <c r="L64" s="7">
        <f t="shared" si="10"/>
        <v>8.065349141429863</v>
      </c>
      <c r="M64" s="7">
        <f t="shared" si="11"/>
        <v>4208.4409030962815</v>
      </c>
      <c r="N64" s="7">
        <f t="shared" si="14"/>
        <v>0</v>
      </c>
    </row>
    <row r="65" spans="1:14" ht="12.75">
      <c r="A65" s="3">
        <f t="shared" si="15"/>
        <v>80</v>
      </c>
      <c r="B65" s="3">
        <v>0.75</v>
      </c>
      <c r="C65" s="3">
        <f t="shared" si="2"/>
        <v>0.009375</v>
      </c>
      <c r="D65" s="7">
        <f t="shared" si="3"/>
        <v>6153.807954338825</v>
      </c>
      <c r="E65" s="7">
        <f t="shared" si="4"/>
        <v>6153.807954338825</v>
      </c>
      <c r="F65" s="3">
        <f t="shared" si="5"/>
        <v>50</v>
      </c>
      <c r="G65" s="7">
        <f t="shared" si="6"/>
        <v>6153.807954338825</v>
      </c>
      <c r="H65" s="7">
        <f t="shared" si="7"/>
        <v>6153.807954338825</v>
      </c>
      <c r="I65" s="7">
        <f t="shared" si="8"/>
        <v>6153.807954338825</v>
      </c>
      <c r="J65" s="7">
        <f t="shared" si="13"/>
        <v>0</v>
      </c>
      <c r="K65" s="7">
        <f>MIN(MAX(((G65*0.0239)-(E65*0.0239))/$C$7,0),90)</f>
        <v>0</v>
      </c>
      <c r="L65" s="7">
        <f t="shared" si="10"/>
        <v>0</v>
      </c>
      <c r="M65" s="7">
        <f t="shared" si="11"/>
        <v>4351.621339139599</v>
      </c>
      <c r="N65" s="7">
        <f t="shared" si="14"/>
        <v>0</v>
      </c>
    </row>
    <row r="66" spans="1:14" ht="12.75">
      <c r="A66" s="3">
        <f t="shared" si="15"/>
        <v>80</v>
      </c>
      <c r="B66" s="3">
        <v>0.76</v>
      </c>
      <c r="C66" s="3">
        <f t="shared" si="2"/>
        <v>0.0095</v>
      </c>
      <c r="D66" s="7">
        <f t="shared" si="3"/>
        <v>6153.807954338825</v>
      </c>
      <c r="E66" s="7">
        <f t="shared" si="4"/>
        <v>6153.807954338825</v>
      </c>
      <c r="F66" s="3">
        <f t="shared" si="5"/>
        <v>50</v>
      </c>
      <c r="G66" s="7">
        <f t="shared" si="6"/>
        <v>6153.807954338825</v>
      </c>
      <c r="H66" s="7">
        <f t="shared" si="7"/>
        <v>6153.807954338825</v>
      </c>
      <c r="I66" s="7">
        <f t="shared" si="8"/>
        <v>6153.807954338825</v>
      </c>
      <c r="J66" s="7">
        <f t="shared" si="13"/>
        <v>0</v>
      </c>
      <c r="K66" s="7">
        <f t="shared" si="9"/>
        <v>0</v>
      </c>
      <c r="L66" s="7">
        <f t="shared" si="10"/>
        <v>0</v>
      </c>
      <c r="M66" s="7">
        <f t="shared" si="11"/>
        <v>4351.621339139599</v>
      </c>
      <c r="N66" s="7">
        <f t="shared" si="14"/>
        <v>0</v>
      </c>
    </row>
    <row r="67" spans="1:14" ht="12.75">
      <c r="A67" s="3">
        <f t="shared" si="15"/>
        <v>80</v>
      </c>
      <c r="B67" s="3">
        <v>0.77</v>
      </c>
      <c r="C67" s="3">
        <f t="shared" si="2"/>
        <v>0.009625</v>
      </c>
      <c r="D67" s="7">
        <f t="shared" si="3"/>
        <v>6153.807954338825</v>
      </c>
      <c r="E67" s="7">
        <f t="shared" si="4"/>
        <v>6153.807954338825</v>
      </c>
      <c r="F67" s="3">
        <f t="shared" si="5"/>
        <v>50</v>
      </c>
      <c r="G67" s="7">
        <f t="shared" si="6"/>
        <v>6153.807954338825</v>
      </c>
      <c r="H67" s="7">
        <f t="shared" si="7"/>
        <v>6153.807954338825</v>
      </c>
      <c r="I67" s="7">
        <f t="shared" si="8"/>
        <v>6153.807954338825</v>
      </c>
      <c r="J67" s="7">
        <f t="shared" si="13"/>
        <v>0</v>
      </c>
      <c r="K67" s="7">
        <f t="shared" si="9"/>
        <v>0</v>
      </c>
      <c r="L67" s="7">
        <f t="shared" si="10"/>
        <v>0</v>
      </c>
      <c r="M67" s="7">
        <f t="shared" si="11"/>
        <v>4351.621339139599</v>
      </c>
      <c r="N67" s="7">
        <f t="shared" si="14"/>
        <v>0</v>
      </c>
    </row>
    <row r="68" spans="1:14" ht="12.75">
      <c r="A68" s="3">
        <f aca="true" t="shared" si="16" ref="A68:A75">$C$4</f>
        <v>80</v>
      </c>
      <c r="B68" s="3">
        <v>0.78</v>
      </c>
      <c r="C68" s="3">
        <f t="shared" si="2"/>
        <v>0.00975</v>
      </c>
      <c r="D68" s="7">
        <f t="shared" si="3"/>
        <v>6153.807954338825</v>
      </c>
      <c r="E68" s="7">
        <f t="shared" si="4"/>
        <v>6153.807954338825</v>
      </c>
      <c r="F68" s="3">
        <f t="shared" si="5"/>
        <v>50</v>
      </c>
      <c r="G68" s="7">
        <f t="shared" si="6"/>
        <v>6153.807954338825</v>
      </c>
      <c r="H68" s="7">
        <f t="shared" si="7"/>
        <v>6153.807954338825</v>
      </c>
      <c r="I68" s="7">
        <f t="shared" si="8"/>
        <v>6153.807954338825</v>
      </c>
      <c r="J68" s="7">
        <f t="shared" si="13"/>
        <v>0</v>
      </c>
      <c r="K68" s="7">
        <f t="shared" si="9"/>
        <v>0</v>
      </c>
      <c r="L68" s="7">
        <f t="shared" si="10"/>
        <v>0</v>
      </c>
      <c r="M68" s="7">
        <f t="shared" si="11"/>
        <v>4351.621339139599</v>
      </c>
      <c r="N68" s="7">
        <f t="shared" si="14"/>
        <v>0</v>
      </c>
    </row>
    <row r="69" spans="1:14" ht="12.75">
      <c r="A69" s="3">
        <f t="shared" si="16"/>
        <v>80</v>
      </c>
      <c r="B69" s="3">
        <v>0.79</v>
      </c>
      <c r="C69" s="3">
        <f t="shared" si="2"/>
        <v>0.009875</v>
      </c>
      <c r="D69" s="7">
        <f t="shared" si="3"/>
        <v>6153.807954338825</v>
      </c>
      <c r="E69" s="7">
        <f t="shared" si="4"/>
        <v>6153.807954338825</v>
      </c>
      <c r="F69" s="3">
        <f t="shared" si="5"/>
        <v>50</v>
      </c>
      <c r="G69" s="7">
        <f t="shared" si="6"/>
        <v>6153.807954338825</v>
      </c>
      <c r="H69" s="7">
        <f t="shared" si="7"/>
        <v>6153.807954338825</v>
      </c>
      <c r="I69" s="7">
        <f t="shared" si="8"/>
        <v>6153.807954338825</v>
      </c>
      <c r="J69" s="7">
        <f t="shared" si="13"/>
        <v>0</v>
      </c>
      <c r="K69" s="7">
        <f t="shared" si="9"/>
        <v>0</v>
      </c>
      <c r="L69" s="7">
        <f t="shared" si="10"/>
        <v>0</v>
      </c>
      <c r="M69" s="7">
        <f t="shared" si="11"/>
        <v>4351.621339139599</v>
      </c>
      <c r="N69" s="7">
        <f t="shared" si="14"/>
        <v>0</v>
      </c>
    </row>
    <row r="70" spans="1:14" ht="12.75">
      <c r="A70" s="3">
        <f t="shared" si="16"/>
        <v>80</v>
      </c>
      <c r="B70" s="3">
        <v>0.8</v>
      </c>
      <c r="C70" s="3">
        <f t="shared" si="2"/>
        <v>0.01</v>
      </c>
      <c r="D70" s="7">
        <f t="shared" si="3"/>
        <v>6153.807954338825</v>
      </c>
      <c r="E70" s="7">
        <f t="shared" si="4"/>
        <v>6153.807954338825</v>
      </c>
      <c r="F70" s="3">
        <f t="shared" si="5"/>
        <v>50</v>
      </c>
      <c r="G70" s="7">
        <f t="shared" si="6"/>
        <v>6153.807954338825</v>
      </c>
      <c r="H70" s="7">
        <f t="shared" si="7"/>
        <v>6153.807954338825</v>
      </c>
      <c r="I70" s="7">
        <f t="shared" si="8"/>
        <v>6153.807954338825</v>
      </c>
      <c r="J70" s="7">
        <f t="shared" si="13"/>
        <v>0</v>
      </c>
      <c r="K70" s="7">
        <f t="shared" si="9"/>
        <v>0</v>
      </c>
      <c r="L70" s="7">
        <f t="shared" si="10"/>
        <v>0</v>
      </c>
      <c r="M70" s="7">
        <f t="shared" si="11"/>
        <v>4351.621339139599</v>
      </c>
      <c r="N70" s="7">
        <f t="shared" si="14"/>
        <v>0</v>
      </c>
    </row>
    <row r="71" spans="1:14" ht="12.75">
      <c r="A71" s="3">
        <f t="shared" si="16"/>
        <v>80</v>
      </c>
      <c r="B71" s="3">
        <v>0.81</v>
      </c>
      <c r="C71" s="3">
        <f t="shared" si="2"/>
        <v>0.010125</v>
      </c>
      <c r="D71" s="7">
        <f t="shared" si="3"/>
        <v>6153.807954338825</v>
      </c>
      <c r="E71" s="7">
        <f t="shared" si="4"/>
        <v>6153.807954338825</v>
      </c>
      <c r="F71" s="3">
        <f t="shared" si="5"/>
        <v>50</v>
      </c>
      <c r="G71" s="7">
        <f t="shared" si="6"/>
        <v>6153.807954338825</v>
      </c>
      <c r="H71" s="7">
        <f t="shared" si="7"/>
        <v>6153.807954338825</v>
      </c>
      <c r="I71" s="7">
        <f t="shared" si="8"/>
        <v>6153.807954338825</v>
      </c>
      <c r="J71" s="7">
        <f t="shared" si="13"/>
        <v>0</v>
      </c>
      <c r="K71" s="7">
        <f t="shared" si="9"/>
        <v>0</v>
      </c>
      <c r="L71" s="7">
        <f t="shared" si="10"/>
        <v>0</v>
      </c>
      <c r="M71" s="7">
        <f t="shared" si="11"/>
        <v>4351.621339139599</v>
      </c>
      <c r="N71" s="7">
        <f t="shared" si="14"/>
        <v>0</v>
      </c>
    </row>
    <row r="72" spans="1:14" ht="12.75">
      <c r="A72" s="3">
        <f t="shared" si="16"/>
        <v>80</v>
      </c>
      <c r="B72" s="3">
        <v>0.820000000000001</v>
      </c>
      <c r="C72" s="3">
        <f t="shared" si="2"/>
        <v>0.010250000000000013</v>
      </c>
      <c r="D72" s="7">
        <f t="shared" si="3"/>
        <v>6153.807954338825</v>
      </c>
      <c r="E72" s="7">
        <f t="shared" si="4"/>
        <v>6153.807954338825</v>
      </c>
      <c r="F72" s="3">
        <f t="shared" si="5"/>
        <v>50</v>
      </c>
      <c r="G72" s="7">
        <f t="shared" si="6"/>
        <v>6153.807954338825</v>
      </c>
      <c r="H72" s="7">
        <f t="shared" si="7"/>
        <v>6153.807954338825</v>
      </c>
      <c r="I72" s="7">
        <f t="shared" si="8"/>
        <v>6153.807954338825</v>
      </c>
      <c r="J72" s="7">
        <f t="shared" si="13"/>
        <v>0</v>
      </c>
      <c r="K72" s="7">
        <f t="shared" si="9"/>
        <v>0</v>
      </c>
      <c r="L72" s="7">
        <f t="shared" si="10"/>
        <v>0</v>
      </c>
      <c r="M72" s="7">
        <f t="shared" si="11"/>
        <v>4351.621339139599</v>
      </c>
      <c r="N72" s="7">
        <f t="shared" si="14"/>
        <v>0</v>
      </c>
    </row>
    <row r="73" spans="1:14" ht="12.75">
      <c r="A73" s="3">
        <f t="shared" si="16"/>
        <v>80</v>
      </c>
      <c r="B73" s="3">
        <v>0.830000000000001</v>
      </c>
      <c r="C73" s="3">
        <f t="shared" si="2"/>
        <v>0.010375000000000013</v>
      </c>
      <c r="D73" s="7">
        <f t="shared" si="3"/>
        <v>6153.807954338825</v>
      </c>
      <c r="E73" s="7">
        <f t="shared" si="4"/>
        <v>6153.807954338825</v>
      </c>
      <c r="F73" s="3">
        <f t="shared" si="5"/>
        <v>50</v>
      </c>
      <c r="G73" s="7">
        <f t="shared" si="6"/>
        <v>6153.807954338825</v>
      </c>
      <c r="H73" s="7">
        <f t="shared" si="7"/>
        <v>6153.807954338825</v>
      </c>
      <c r="I73" s="7">
        <f t="shared" si="8"/>
        <v>6153.807954338825</v>
      </c>
      <c r="J73" s="7">
        <f t="shared" si="13"/>
        <v>0</v>
      </c>
      <c r="K73" s="7">
        <f t="shared" si="9"/>
        <v>0</v>
      </c>
      <c r="L73" s="7">
        <f t="shared" si="10"/>
        <v>0</v>
      </c>
      <c r="M73" s="7">
        <f t="shared" si="11"/>
        <v>4351.621339139599</v>
      </c>
      <c r="N73" s="7">
        <f t="shared" si="14"/>
        <v>0</v>
      </c>
    </row>
    <row r="74" spans="1:14" ht="12.75">
      <c r="A74" s="3">
        <f t="shared" si="16"/>
        <v>80</v>
      </c>
      <c r="B74" s="3">
        <v>0.840000000000001</v>
      </c>
      <c r="C74" s="3">
        <f t="shared" si="2"/>
        <v>0.010500000000000013</v>
      </c>
      <c r="D74" s="7">
        <f t="shared" si="3"/>
        <v>6153.807954338825</v>
      </c>
      <c r="E74" s="7">
        <f t="shared" si="4"/>
        <v>6153.807954338825</v>
      </c>
      <c r="F74" s="3">
        <f t="shared" si="5"/>
        <v>50</v>
      </c>
      <c r="G74" s="7">
        <f t="shared" si="6"/>
        <v>6153.807954338825</v>
      </c>
      <c r="H74" s="7">
        <f t="shared" si="7"/>
        <v>6153.807954338825</v>
      </c>
      <c r="I74" s="7">
        <f t="shared" si="8"/>
        <v>6153.807954338825</v>
      </c>
      <c r="J74" s="7">
        <f t="shared" si="13"/>
        <v>0</v>
      </c>
      <c r="K74" s="7">
        <f t="shared" si="9"/>
        <v>0</v>
      </c>
      <c r="L74" s="7">
        <f t="shared" si="10"/>
        <v>0</v>
      </c>
      <c r="M74" s="7">
        <f t="shared" si="11"/>
        <v>4351.621339139599</v>
      </c>
      <c r="N74" s="7">
        <f t="shared" si="14"/>
        <v>0</v>
      </c>
    </row>
    <row r="75" spans="1:14" ht="12.75">
      <c r="A75" s="3">
        <f t="shared" si="16"/>
        <v>80</v>
      </c>
      <c r="B75" s="3">
        <v>0.850000000000001</v>
      </c>
      <c r="C75" s="3">
        <f t="shared" si="2"/>
        <v>0.010625000000000013</v>
      </c>
      <c r="D75" s="7">
        <f t="shared" si="3"/>
        <v>6153.807954338825</v>
      </c>
      <c r="E75" s="7">
        <f t="shared" si="4"/>
        <v>6153.807954338825</v>
      </c>
      <c r="F75" s="3">
        <f t="shared" si="5"/>
        <v>50</v>
      </c>
      <c r="G75" s="7">
        <f t="shared" si="6"/>
        <v>6153.807954338825</v>
      </c>
      <c r="H75" s="7">
        <f t="shared" si="7"/>
        <v>6153.807954338825</v>
      </c>
      <c r="I75" s="7">
        <f t="shared" si="8"/>
        <v>6153.807954338825</v>
      </c>
      <c r="J75" s="7">
        <f t="shared" si="13"/>
        <v>0</v>
      </c>
      <c r="K75" s="7">
        <f t="shared" si="9"/>
        <v>0</v>
      </c>
      <c r="L75" s="7">
        <f t="shared" si="10"/>
        <v>0</v>
      </c>
      <c r="M75" s="7">
        <f t="shared" si="11"/>
        <v>4351.621339139599</v>
      </c>
      <c r="N75" s="7">
        <f t="shared" si="14"/>
        <v>0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2003-04-09T14:42:19Z</dcterms:created>
  <dcterms:modified xsi:type="dcterms:W3CDTF">2003-07-29T19:45:46Z</dcterms:modified>
  <cp:category/>
  <cp:version/>
  <cp:contentType/>
  <cp:contentStatus/>
</cp:coreProperties>
</file>